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5856\Desktop\要望調査様式\根拠資料作成例\"/>
    </mc:Choice>
  </mc:AlternateContent>
  <bookViews>
    <workbookView xWindow="0" yWindow="0" windowWidth="28800" windowHeight="12210" firstSheet="1" activeTab="6"/>
  </bookViews>
  <sheets>
    <sheet name="付加価値額計画" sheetId="2" r:id="rId1"/>
    <sheet name="農業原価" sheetId="3" r:id="rId2"/>
    <sheet name="一般管理費" sheetId="4" r:id="rId3"/>
    <sheet name="販売計画" sheetId="6" r:id="rId4"/>
    <sheet name="雑収入明細" sheetId="7" r:id="rId5"/>
    <sheet name="経営コスト" sheetId="9" r:id="rId6"/>
    <sheet name="（参考）Ｒ４当初でチェックした事項" sheetId="8" r:id="rId7"/>
  </sheets>
  <externalReferences>
    <externalReference r:id="rId8"/>
  </externalReferences>
  <definedNames>
    <definedName name="_xlnm.Print_Area" localSheetId="2">一般管理費!$A$1:$L$38</definedName>
    <definedName name="_xlnm.Print_Area" localSheetId="4">雑収入明細!$A$1:$L$21</definedName>
    <definedName name="_xlnm.Print_Area" localSheetId="1">農業原価!$A$1:$L$42</definedName>
    <definedName name="_xlnm.Print_Area" localSheetId="3">販売計画!$A$1:$L$56</definedName>
    <definedName name="_xlnm.Print_Area" localSheetId="0">付加価値額計画!$A$1:$N$42</definedName>
    <definedName name="管轄局" localSheetId="5">#REF!</definedName>
    <definedName name="管轄局">[1]Sheet1!$B$3:$B$11</definedName>
    <definedName name="政策目的" localSheetId="5">#REF!</definedName>
    <definedName name="政策目的">[1]Sheet1!$G$3:$G$5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6" l="1"/>
  <c r="F5" i="6"/>
  <c r="I13" i="2" l="1"/>
  <c r="I8" i="2"/>
  <c r="D50" i="6"/>
  <c r="I20" i="2"/>
  <c r="I31" i="2"/>
  <c r="B30" i="9"/>
  <c r="K28" i="9"/>
  <c r="J28" i="9"/>
  <c r="I28" i="9"/>
  <c r="H28" i="9"/>
  <c r="E28" i="9"/>
  <c r="D28" i="9"/>
  <c r="C28" i="9"/>
  <c r="B28" i="9"/>
  <c r="K26" i="9"/>
  <c r="K30" i="9" s="1"/>
  <c r="J26" i="9"/>
  <c r="J30" i="9" s="1"/>
  <c r="I26" i="9"/>
  <c r="I30" i="9" s="1"/>
  <c r="H26" i="9"/>
  <c r="H30" i="9" s="1"/>
  <c r="E26" i="9"/>
  <c r="E30" i="9" s="1"/>
  <c r="D26" i="9"/>
  <c r="C26" i="9"/>
  <c r="C30" i="9" s="1"/>
  <c r="B26" i="9"/>
  <c r="D45" i="6"/>
  <c r="D33" i="6"/>
  <c r="J23" i="6"/>
  <c r="J25" i="6" s="1"/>
  <c r="H23" i="6"/>
  <c r="H25" i="6" s="1"/>
  <c r="F23" i="6"/>
  <c r="F25" i="6" s="1"/>
  <c r="D23" i="6"/>
  <c r="D25" i="6" s="1"/>
  <c r="J18" i="6"/>
  <c r="J20" i="6" s="1"/>
  <c r="H18" i="6"/>
  <c r="H20" i="6" s="1"/>
  <c r="F18" i="6"/>
  <c r="F20" i="6" s="1"/>
  <c r="D18" i="6"/>
  <c r="D20" i="6" s="1"/>
  <c r="J13" i="6"/>
  <c r="J15" i="6" s="1"/>
  <c r="H13" i="6"/>
  <c r="H15" i="6" s="1"/>
  <c r="F13" i="6"/>
  <c r="F15" i="6" s="1"/>
  <c r="D13" i="6"/>
  <c r="D15" i="6" s="1"/>
  <c r="J8" i="6"/>
  <c r="J10" i="6" s="1"/>
  <c r="H8" i="6"/>
  <c r="H10" i="6" s="1"/>
  <c r="F8" i="6"/>
  <c r="F10" i="6" s="1"/>
  <c r="D8" i="6"/>
  <c r="D10" i="6" s="1"/>
  <c r="K16" i="3"/>
  <c r="G9" i="3"/>
  <c r="I10" i="2"/>
  <c r="J3" i="4"/>
  <c r="E3" i="4"/>
  <c r="J3" i="3"/>
  <c r="E3" i="3"/>
  <c r="G31" i="4"/>
  <c r="G30" i="4"/>
  <c r="G29" i="4"/>
  <c r="H29" i="4"/>
  <c r="I29" i="4"/>
  <c r="J29" i="4"/>
  <c r="H30" i="4"/>
  <c r="I30" i="4"/>
  <c r="J30" i="4"/>
  <c r="H31" i="4"/>
  <c r="I31" i="4"/>
  <c r="J31" i="4"/>
  <c r="J28" i="4"/>
  <c r="H28" i="4"/>
  <c r="I28" i="4"/>
  <c r="G28" i="4"/>
  <c r="L25" i="2"/>
  <c r="K25" i="2"/>
  <c r="J25" i="2"/>
  <c r="I25" i="2"/>
  <c r="L22" i="2"/>
  <c r="K22" i="2"/>
  <c r="J22" i="2"/>
  <c r="I22" i="2"/>
  <c r="G33" i="3"/>
  <c r="G20" i="3"/>
  <c r="H9" i="3"/>
  <c r="I9" i="3"/>
  <c r="J9" i="3"/>
  <c r="J14" i="3"/>
  <c r="I14" i="3"/>
  <c r="H14" i="3"/>
  <c r="G14" i="3"/>
  <c r="G27" i="4"/>
  <c r="G8" i="4"/>
  <c r="J5" i="6"/>
  <c r="H5" i="6"/>
  <c r="L13" i="2"/>
  <c r="K13" i="2"/>
  <c r="J13" i="2"/>
  <c r="H6" i="7"/>
  <c r="I6" i="7"/>
  <c r="J6" i="7"/>
  <c r="G6" i="7"/>
  <c r="D30" i="9" l="1"/>
  <c r="E32" i="9"/>
  <c r="K32" i="9"/>
  <c r="J26" i="6"/>
  <c r="H26" i="6"/>
  <c r="F26" i="6"/>
  <c r="F45" i="6" s="1"/>
  <c r="D26" i="6"/>
  <c r="J50" i="6"/>
  <c r="J52" i="6" s="1"/>
  <c r="H50" i="6"/>
  <c r="H52" i="6" s="1"/>
  <c r="F50" i="6"/>
  <c r="F52" i="6" s="1"/>
  <c r="D52" i="6"/>
  <c r="K29" i="4" l="1"/>
  <c r="K30" i="4"/>
  <c r="K31" i="4"/>
  <c r="K28" i="4"/>
  <c r="K10" i="4"/>
  <c r="K11" i="4"/>
  <c r="K12" i="4"/>
  <c r="K13" i="4"/>
  <c r="K14" i="4"/>
  <c r="K15" i="4"/>
  <c r="K16" i="4"/>
  <c r="K17" i="4"/>
  <c r="K18" i="4"/>
  <c r="K19" i="4"/>
  <c r="K20" i="4"/>
  <c r="K21" i="4"/>
  <c r="K22" i="4"/>
  <c r="K23" i="4"/>
  <c r="K24" i="4"/>
  <c r="K25" i="4"/>
  <c r="K26" i="4"/>
  <c r="K9" i="4"/>
  <c r="K22" i="3"/>
  <c r="K23" i="3"/>
  <c r="K24" i="3"/>
  <c r="K25" i="3"/>
  <c r="K26" i="3"/>
  <c r="K27" i="3"/>
  <c r="K28" i="3"/>
  <c r="K29" i="3"/>
  <c r="K30" i="3"/>
  <c r="K31" i="3"/>
  <c r="K32" i="3"/>
  <c r="K34" i="3"/>
  <c r="K35" i="3"/>
  <c r="K21" i="3"/>
  <c r="K10" i="3"/>
  <c r="K11" i="3"/>
  <c r="K12" i="3"/>
  <c r="K13" i="3"/>
  <c r="K15" i="3"/>
  <c r="K17" i="3"/>
  <c r="K18" i="3"/>
  <c r="K19" i="3"/>
  <c r="K9" i="3"/>
  <c r="J20" i="2"/>
  <c r="K20" i="2"/>
  <c r="L20" i="2"/>
  <c r="M36" i="2" l="1"/>
  <c r="M34" i="2"/>
  <c r="M29" i="2"/>
  <c r="M28" i="2"/>
  <c r="M27" i="2"/>
  <c r="M24" i="2"/>
  <c r="M23" i="2"/>
  <c r="M21" i="2"/>
  <c r="M18" i="2"/>
  <c r="M17" i="2"/>
  <c r="M15" i="2"/>
  <c r="M14" i="2"/>
  <c r="M13" i="2"/>
  <c r="M12" i="2"/>
  <c r="M26" i="2"/>
  <c r="M16" i="2"/>
  <c r="K33" i="3" l="1"/>
  <c r="H8" i="4"/>
  <c r="H27" i="4"/>
  <c r="J33" i="2" s="1"/>
  <c r="H33" i="3"/>
  <c r="K14" i="3"/>
  <c r="G17" i="7"/>
  <c r="D39" i="6"/>
  <c r="D36" i="6"/>
  <c r="D30" i="6"/>
  <c r="D44" i="6" s="1"/>
  <c r="H20" i="3"/>
  <c r="J32" i="2" s="1"/>
  <c r="K27" i="4" l="1"/>
  <c r="I33" i="2"/>
  <c r="I32" i="2"/>
  <c r="K20" i="3"/>
  <c r="G8" i="3"/>
  <c r="K8" i="3" s="1"/>
  <c r="I27" i="4"/>
  <c r="K33" i="2" s="1"/>
  <c r="I8" i="4"/>
  <c r="J33" i="3"/>
  <c r="I33" i="3"/>
  <c r="D40" i="6"/>
  <c r="J20" i="3"/>
  <c r="I20" i="3"/>
  <c r="H8" i="3"/>
  <c r="L32" i="2" l="1"/>
  <c r="M32" i="2" s="1"/>
  <c r="J8" i="3"/>
  <c r="J27" i="4"/>
  <c r="L33" i="2" s="1"/>
  <c r="M33" i="2" s="1"/>
  <c r="J8" i="4"/>
  <c r="I8" i="3"/>
  <c r="K32" i="2"/>
  <c r="M25" i="2" l="1"/>
  <c r="K8" i="4"/>
  <c r="M22" i="2"/>
  <c r="J31" i="2"/>
  <c r="K31" i="2"/>
  <c r="L31" i="2"/>
  <c r="M31" i="2" l="1"/>
  <c r="M20" i="2" l="1"/>
  <c r="J17" i="7"/>
  <c r="I17" i="7"/>
  <c r="H17" i="7"/>
  <c r="K17" i="7"/>
  <c r="J39" i="6" l="1"/>
  <c r="H39" i="6"/>
  <c r="F39" i="6"/>
  <c r="J36" i="6"/>
  <c r="H36" i="6"/>
  <c r="F36" i="6"/>
  <c r="J33" i="6"/>
  <c r="H33" i="6"/>
  <c r="F33" i="6"/>
  <c r="L30" i="6"/>
  <c r="L44" i="6" s="1"/>
  <c r="J30" i="6"/>
  <c r="J44" i="6" s="1"/>
  <c r="H30" i="6"/>
  <c r="H44" i="6" s="1"/>
  <c r="F30" i="6"/>
  <c r="F44" i="6" s="1"/>
  <c r="F40" i="6" l="1"/>
  <c r="F41" i="6" s="1"/>
  <c r="H40" i="6"/>
  <c r="H41" i="6" s="1"/>
  <c r="J40" i="6"/>
  <c r="J41" i="6" s="1"/>
  <c r="F27" i="6"/>
  <c r="H45" i="6" l="1"/>
  <c r="H27" i="6"/>
  <c r="J45" i="6"/>
  <c r="J27" i="6"/>
  <c r="J46" i="6" l="1"/>
  <c r="L11" i="2"/>
  <c r="F46" i="6"/>
  <c r="J11" i="2"/>
  <c r="K11" i="2"/>
  <c r="K10" i="2" s="1"/>
  <c r="K8" i="2" s="1"/>
  <c r="H46" i="6"/>
  <c r="J10" i="2" l="1"/>
  <c r="J8" i="2" s="1"/>
  <c r="L10" i="2"/>
  <c r="M10" i="2" s="1"/>
  <c r="M11" i="2"/>
  <c r="L8" i="2" l="1"/>
  <c r="M8" i="2"/>
  <c r="I34" i="4"/>
  <c r="H34" i="4"/>
  <c r="K34" i="4"/>
  <c r="A8" i="2"/>
  <c r="J34" i="4" l="1"/>
  <c r="J38" i="2" l="1"/>
  <c r="I38" i="2"/>
  <c r="H38" i="3" l="1"/>
  <c r="K38" i="2"/>
  <c r="L38" i="2"/>
  <c r="M38" i="2" s="1"/>
  <c r="I38" i="3" l="1"/>
  <c r="J38" i="3" l="1"/>
  <c r="K38" i="3" s="1"/>
</calcChain>
</file>

<file path=xl/comments1.xml><?xml version="1.0" encoding="utf-8"?>
<comments xmlns="http://schemas.openxmlformats.org/spreadsheetml/2006/main">
  <authors>
    <author>oa</author>
    <author>山之内　講敏</author>
  </authors>
  <commentList>
    <comment ref="M8" authorId="0" shapeId="0">
      <text>
        <r>
          <rPr>
            <sz val="9"/>
            <color indexed="81"/>
            <rFont val="MS P ゴシック"/>
            <family val="3"/>
            <charset val="128"/>
          </rPr>
          <t xml:space="preserve">R3会計年度が直近の場合、拡大率は３／４を乗じることになります。
</t>
        </r>
      </text>
    </comment>
    <comment ref="N15" authorId="1" shapeId="0">
      <text>
        <r>
          <rPr>
            <b/>
            <sz val="9"/>
            <color indexed="81"/>
            <rFont val="MS P ゴシック"/>
            <family val="3"/>
            <charset val="128"/>
          </rPr>
          <t>　このあたりは、入れる必要はありません。
　将来見込むことも難しいですし、配分ポイントの算出と方針が異なってしまうので。</t>
        </r>
        <r>
          <rPr>
            <sz val="9"/>
            <color indexed="81"/>
            <rFont val="MS P ゴシック"/>
            <family val="3"/>
            <charset val="128"/>
          </rPr>
          <t xml:space="preserve">
</t>
        </r>
      </text>
    </comment>
    <comment ref="G20" authorId="1" shapeId="0">
      <text>
        <r>
          <rPr>
            <b/>
            <sz val="9"/>
            <color indexed="81"/>
            <rFont val="MS P ゴシック"/>
            <family val="3"/>
            <charset val="128"/>
          </rPr>
          <t xml:space="preserve">支払利息、固定資産圧縮損、基盤強化準備金繰入れは、費用総額に含めない。
</t>
        </r>
      </text>
    </comment>
  </commentList>
</comments>
</file>

<file path=xl/comments2.xml><?xml version="1.0" encoding="utf-8"?>
<comments xmlns="http://schemas.openxmlformats.org/spreadsheetml/2006/main">
  <authors>
    <author>Administrator</author>
  </authors>
  <commentList>
    <comment ref="H34" authorId="0" shapeId="0">
      <text>
        <r>
          <rPr>
            <b/>
            <sz val="9"/>
            <color indexed="81"/>
            <rFont val="ＭＳ Ｐゴシック"/>
            <family val="3"/>
            <charset val="128"/>
          </rPr>
          <t>前年の期末仕掛品棚卸高を記入</t>
        </r>
      </text>
    </comment>
  </commentList>
</comments>
</file>

<file path=xl/comments3.xml><?xml version="1.0" encoding="utf-8"?>
<comments xmlns="http://schemas.openxmlformats.org/spreadsheetml/2006/main">
  <authors>
    <author>東海農政局</author>
    <author>山之内　講敏</author>
    <author>政策企画部情報システム課</author>
  </authors>
  <commentList>
    <comment ref="D4" authorId="0" shapeId="0">
      <text>
        <r>
          <rPr>
            <sz val="9"/>
            <color indexed="81"/>
            <rFont val="ＭＳ Ｐゴシック"/>
            <family val="3"/>
            <charset val="128"/>
          </rPr>
          <t>現状は計画承認時点で客観的に把握できる直近の資料を用いて記入する。</t>
        </r>
      </text>
    </comment>
    <comment ref="F4" authorId="0" shapeId="0">
      <text>
        <r>
          <rPr>
            <sz val="9"/>
            <color indexed="81"/>
            <rFont val="ＭＳ Ｐゴシック"/>
            <family val="3"/>
            <charset val="128"/>
          </rPr>
          <t>支援計画承認時に30年度の作付面積が判明している場合、１年度目の生産規模は30年度の実績値を用いる。
（例えば、７月末が計画承認の場合、水稲は既に作付が終了しており、経営所得安定対策の営農計画書は提出済のことから、30年度は計画値でなく実績値を用いる）
なお、機械導入前に既に目標達成（売上高の10％以上拡大）が見込まれる場合、「機械導入前に目標達成が見込まることが分かっていたにもかかわらず安易な目標設定をした」と指摘を受ける要因となるため、機械導入後の時点から10％以上の拡大ができることを説明できる目標とする。</t>
        </r>
      </text>
    </comment>
    <comment ref="L4" authorId="0" shapeId="0">
      <text>
        <r>
          <rPr>
            <sz val="9"/>
            <color indexed="81"/>
            <rFont val="ＭＳ Ｐゴシック"/>
            <family val="3"/>
            <charset val="128"/>
          </rPr>
          <t>生産規模、単収、販売単価等の根拠を記載する。
必要に応じて参考資料を添付する。</t>
        </r>
      </text>
    </comment>
    <comment ref="L6" authorId="1" shapeId="0">
      <text>
        <r>
          <rPr>
            <b/>
            <sz val="9"/>
            <color indexed="81"/>
            <rFont val="MS P ゴシック"/>
            <family val="3"/>
            <charset val="128"/>
          </rPr>
          <t xml:space="preserve">成果目標（付加価値額の向上、農産物の価値向上、単収増等）に関係する部分は、特に記載し、内訳を参考資料として整理する。
</t>
        </r>
      </text>
    </comment>
    <comment ref="B7" authorId="0" shapeId="0">
      <text>
        <r>
          <rPr>
            <sz val="9"/>
            <color indexed="81"/>
            <rFont val="ＭＳ Ｐゴシック"/>
            <family val="3"/>
            <charset val="128"/>
          </rPr>
          <t>機械導入による効果がある場合は反映させる（例：ロータリー導入により排水性が向上し、小麦や大豆の単収が向上する）</t>
        </r>
      </text>
    </comment>
    <comment ref="J7" authorId="2" shapeId="0">
      <text>
        <r>
          <rPr>
            <b/>
            <sz val="9"/>
            <color indexed="81"/>
            <rFont val="MS P ゴシック"/>
            <family val="3"/>
            <charset val="128"/>
          </rPr>
          <t>単収増の目標を設定の場合、ここと整合する</t>
        </r>
      </text>
    </comment>
    <comment ref="B9"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t>
        </r>
      </text>
    </comment>
    <comment ref="J46" authorId="0" shapeId="0">
      <text>
        <r>
          <rPr>
            <sz val="9"/>
            <color indexed="81"/>
            <rFont val="ＭＳ Ｐゴシック"/>
            <family val="3"/>
            <charset val="128"/>
          </rPr>
          <t>導入する機械等の効果相応分の増加率とする。（単純に10％増の目標とすると、10％相応分の能力の機械等を導入すればよく、過大投資となるのでは、と会計検査で指摘を受けることとなります）</t>
        </r>
      </text>
    </comment>
    <comment ref="L49" authorId="0" shapeId="0">
      <text>
        <r>
          <rPr>
            <sz val="9"/>
            <color indexed="81"/>
            <rFont val="ＭＳ Ｐゴシック"/>
            <family val="3"/>
            <charset val="128"/>
          </rPr>
          <t>必要に応じて参考資料を添付する。</t>
        </r>
      </text>
    </comment>
    <comment ref="L50" authorId="1" shapeId="0">
      <text>
        <r>
          <rPr>
            <b/>
            <sz val="9"/>
            <color indexed="81"/>
            <rFont val="MS P ゴシック"/>
            <family val="3"/>
            <charset val="128"/>
          </rPr>
          <t>どのように経営面積を拡大するのか記載。</t>
        </r>
      </text>
    </comment>
    <comment ref="K51" authorId="1" shapeId="0">
      <text>
        <r>
          <rPr>
            <b/>
            <sz val="9"/>
            <color indexed="81"/>
            <rFont val="MS P ゴシック"/>
            <family val="3"/>
            <charset val="128"/>
          </rPr>
          <t>経営面積の拡大の目標と一致させてください。
※50aで3回転している場合、延べ作付面積は150ａで、経営面積（実面積）は50aです。</t>
        </r>
      </text>
    </comment>
  </commentList>
</comments>
</file>

<file path=xl/comments4.xml><?xml version="1.0" encoding="utf-8"?>
<comments xmlns="http://schemas.openxmlformats.org/spreadsheetml/2006/main">
  <authors>
    <author>政策企画部情報システム課</author>
    <author>山之内　講敏</author>
  </authors>
  <commentList>
    <comment ref="G6" authorId="0" shapeId="0">
      <text>
        <r>
          <rPr>
            <b/>
            <sz val="9"/>
            <color indexed="81"/>
            <rFont val="MS P ゴシック"/>
            <family val="3"/>
            <charset val="128"/>
          </rPr>
          <t>決算書雑収入と一致</t>
        </r>
      </text>
    </comment>
    <comment ref="L10" authorId="1" shapeId="0">
      <text>
        <r>
          <rPr>
            <b/>
            <sz val="10"/>
            <color indexed="81"/>
            <rFont val="MS P ゴシック"/>
            <family val="3"/>
            <charset val="128"/>
          </rPr>
          <t>　農外収入は、入れないでください。　
　入れると、かえって目標が高くなってしまいますし、配分ポイントの算出の例では含めないとしているため。　</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政策企画部情報システム課</author>
  </authors>
  <commentList>
    <comment ref="G3" authorId="0" shapeId="0">
      <text>
        <r>
          <rPr>
            <b/>
            <sz val="9"/>
            <color indexed="81"/>
            <rFont val="MS P ゴシック"/>
            <family val="3"/>
            <charset val="128"/>
          </rPr>
          <t>あくまで例示の抽出です。
人件費については付加価値額で見ることから、事業関連項目を抽出してコストを算出する場合、人件費でコスト削減を見ることは不適とのこと。</t>
        </r>
      </text>
    </comment>
  </commentList>
</comments>
</file>

<file path=xl/sharedStrings.xml><?xml version="1.0" encoding="utf-8"?>
<sst xmlns="http://schemas.openxmlformats.org/spreadsheetml/2006/main" count="509" uniqueCount="232">
  <si>
    <t>付加価値額の拡大計画</t>
    <rPh sb="0" eb="2">
      <t>フカ</t>
    </rPh>
    <rPh sb="2" eb="5">
      <t>カチガク</t>
    </rPh>
    <rPh sb="6" eb="8">
      <t>カクダイ</t>
    </rPh>
    <rPh sb="8" eb="10">
      <t>ケイカク</t>
    </rPh>
    <phoneticPr fontId="4"/>
  </si>
  <si>
    <t>整備内容</t>
    <rPh sb="0" eb="2">
      <t>セイビ</t>
    </rPh>
    <rPh sb="2" eb="4">
      <t>ナイヨウ</t>
    </rPh>
    <phoneticPr fontId="4"/>
  </si>
  <si>
    <t>対象作物名</t>
    <rPh sb="0" eb="2">
      <t>タイショウ</t>
    </rPh>
    <rPh sb="2" eb="4">
      <t>サクモツ</t>
    </rPh>
    <rPh sb="4" eb="5">
      <t>メイ</t>
    </rPh>
    <phoneticPr fontId="4"/>
  </si>
  <si>
    <t>１年度目</t>
    <rPh sb="1" eb="3">
      <t>ネンド</t>
    </rPh>
    <rPh sb="3" eb="4">
      <t>メ</t>
    </rPh>
    <phoneticPr fontId="4"/>
  </si>
  <si>
    <t>２年度目</t>
    <rPh sb="1" eb="3">
      <t>ネンド</t>
    </rPh>
    <rPh sb="3" eb="4">
      <t>メ</t>
    </rPh>
    <phoneticPr fontId="4"/>
  </si>
  <si>
    <t>目標年度</t>
    <rPh sb="0" eb="2">
      <t>モクヒョウ</t>
    </rPh>
    <rPh sb="2" eb="4">
      <t>ネンド</t>
    </rPh>
    <phoneticPr fontId="4"/>
  </si>
  <si>
    <t>拡大率</t>
    <rPh sb="0" eb="2">
      <t>カクダイ</t>
    </rPh>
    <rPh sb="2" eb="3">
      <t>リツ</t>
    </rPh>
    <phoneticPr fontId="4"/>
  </si>
  <si>
    <t>（％）</t>
    <phoneticPr fontId="4"/>
  </si>
  <si>
    <t>（A）</t>
    <phoneticPr fontId="4"/>
  </si>
  <si>
    <t>（B）</t>
    <phoneticPr fontId="4"/>
  </si>
  <si>
    <t>（C）</t>
    <phoneticPr fontId="4"/>
  </si>
  <si>
    <t>（D）</t>
    <phoneticPr fontId="4"/>
  </si>
  <si>
    <t>（D-A)/（A）*100</t>
    <phoneticPr fontId="4"/>
  </si>
  <si>
    <t xml:space="preserve">②－③＋④ </t>
    <phoneticPr fontId="4"/>
  </si>
  <si>
    <t>②収入総額（円）</t>
    <rPh sb="1" eb="3">
      <t>シュウニュウ</t>
    </rPh>
    <rPh sb="3" eb="5">
      <t>ソウガク</t>
    </rPh>
    <rPh sb="6" eb="7">
      <t>エン</t>
    </rPh>
    <phoneticPr fontId="4"/>
  </si>
  <si>
    <t>販売計画より</t>
    <rPh sb="0" eb="2">
      <t>ハンバイ</t>
    </rPh>
    <rPh sb="2" eb="4">
      <t>ケイカク</t>
    </rPh>
    <phoneticPr fontId="4"/>
  </si>
  <si>
    <t>③費用総額（円）</t>
    <rPh sb="1" eb="3">
      <t>ヒヨウ</t>
    </rPh>
    <rPh sb="3" eb="5">
      <t>ソウガク</t>
    </rPh>
    <rPh sb="6" eb="7">
      <t>エン</t>
    </rPh>
    <phoneticPr fontId="4"/>
  </si>
  <si>
    <t>※必要に応じて項目を追加・修正して下さい</t>
    <rPh sb="1" eb="3">
      <t>ヒツヨウ</t>
    </rPh>
    <rPh sb="4" eb="5">
      <t>オウ</t>
    </rPh>
    <rPh sb="7" eb="9">
      <t>コウモク</t>
    </rPh>
    <rPh sb="10" eb="12">
      <t>ツイカ</t>
    </rPh>
    <rPh sb="13" eb="15">
      <t>シュウセイ</t>
    </rPh>
    <rPh sb="17" eb="18">
      <t>クダ</t>
    </rPh>
    <phoneticPr fontId="4"/>
  </si>
  <si>
    <t>肥料費</t>
    <rPh sb="0" eb="3">
      <t>ヒリョウヒ</t>
    </rPh>
    <phoneticPr fontId="4"/>
  </si>
  <si>
    <t>諸材料費</t>
    <rPh sb="0" eb="1">
      <t>ショ</t>
    </rPh>
    <rPh sb="1" eb="4">
      <t>ザイリョウヒ</t>
    </rPh>
    <phoneticPr fontId="4"/>
  </si>
  <si>
    <t>農具費</t>
    <rPh sb="0" eb="2">
      <t>ノウグ</t>
    </rPh>
    <rPh sb="2" eb="3">
      <t>ヒ</t>
    </rPh>
    <phoneticPr fontId="4"/>
  </si>
  <si>
    <t>修繕費</t>
    <rPh sb="0" eb="3">
      <t>シュウゼンヒ</t>
    </rPh>
    <phoneticPr fontId="4"/>
  </si>
  <si>
    <t>作業用衣料費</t>
    <rPh sb="0" eb="2">
      <t>サギョウ</t>
    </rPh>
    <rPh sb="2" eb="3">
      <t>ヨウ</t>
    </rPh>
    <rPh sb="3" eb="6">
      <t>イリョウヒ</t>
    </rPh>
    <phoneticPr fontId="4"/>
  </si>
  <si>
    <t>農業共済掛金</t>
    <rPh sb="0" eb="2">
      <t>ノウギョウ</t>
    </rPh>
    <rPh sb="2" eb="4">
      <t>キョウサイ</t>
    </rPh>
    <rPh sb="4" eb="6">
      <t>カケキン</t>
    </rPh>
    <phoneticPr fontId="4"/>
  </si>
  <si>
    <t>減価償却費</t>
    <rPh sb="0" eb="2">
      <t>ゲンカ</t>
    </rPh>
    <rPh sb="2" eb="5">
      <t>ショウキャクヒ</t>
    </rPh>
    <phoneticPr fontId="4"/>
  </si>
  <si>
    <t>※減価償却費は自己資金による投資計画を含めて算定する</t>
    <rPh sb="1" eb="3">
      <t>ゲンカ</t>
    </rPh>
    <rPh sb="3" eb="6">
      <t>ショウキャクヒ</t>
    </rPh>
    <rPh sb="7" eb="9">
      <t>ジコ</t>
    </rPh>
    <rPh sb="9" eb="11">
      <t>シキン</t>
    </rPh>
    <rPh sb="14" eb="16">
      <t>トウシ</t>
    </rPh>
    <rPh sb="16" eb="18">
      <t>ケイカク</t>
    </rPh>
    <rPh sb="19" eb="20">
      <t>フク</t>
    </rPh>
    <rPh sb="22" eb="24">
      <t>サンテイ</t>
    </rPh>
    <phoneticPr fontId="4"/>
  </si>
  <si>
    <t>地代・賃借料</t>
    <rPh sb="0" eb="2">
      <t>チダイ</t>
    </rPh>
    <rPh sb="3" eb="6">
      <t>チンシャクリョウ</t>
    </rPh>
    <phoneticPr fontId="4"/>
  </si>
  <si>
    <t>土地改良費</t>
    <rPh sb="0" eb="2">
      <t>トチ</t>
    </rPh>
    <rPh sb="2" eb="5">
      <t>カイリョウヒ</t>
    </rPh>
    <phoneticPr fontId="4"/>
  </si>
  <si>
    <t>作業委託料</t>
    <rPh sb="0" eb="2">
      <t>サギョウ</t>
    </rPh>
    <rPh sb="2" eb="5">
      <t>イタクリョウ</t>
    </rPh>
    <phoneticPr fontId="4"/>
  </si>
  <si>
    <t>その他経費</t>
    <rPh sb="3" eb="5">
      <t>ケイヒ</t>
    </rPh>
    <phoneticPr fontId="4"/>
  </si>
  <si>
    <t>④人件費</t>
    <rPh sb="1" eb="4">
      <t>ジンケンヒ</t>
    </rPh>
    <phoneticPr fontId="4"/>
  </si>
  <si>
    <t>就業者数（人）</t>
    <rPh sb="0" eb="3">
      <t>シュウギョウシャ</t>
    </rPh>
    <rPh sb="3" eb="4">
      <t>スウ</t>
    </rPh>
    <rPh sb="5" eb="6">
      <t>ヒト</t>
    </rPh>
    <phoneticPr fontId="4"/>
  </si>
  <si>
    <t>※就業者1人当たりで目標設定しない場合は空欄</t>
    <rPh sb="1" eb="4">
      <t>シュウギョウシャ</t>
    </rPh>
    <rPh sb="5" eb="6">
      <t>ヒト</t>
    </rPh>
    <rPh sb="6" eb="7">
      <t>ア</t>
    </rPh>
    <phoneticPr fontId="4"/>
  </si>
  <si>
    <t>農業所得（円）</t>
    <rPh sb="0" eb="2">
      <t>ノウギョウ</t>
    </rPh>
    <rPh sb="2" eb="4">
      <t>ショトク</t>
    </rPh>
    <rPh sb="5" eb="6">
      <t>エン</t>
    </rPh>
    <phoneticPr fontId="4"/>
  </si>
  <si>
    <t>②－③</t>
    <phoneticPr fontId="4"/>
  </si>
  <si>
    <t>　　 　常時従事者でない者は、従事日数で人数換算。（240日・人/名）</t>
    <rPh sb="12" eb="13">
      <t>モノ</t>
    </rPh>
    <rPh sb="29" eb="30">
      <t>ニチ</t>
    </rPh>
    <rPh sb="31" eb="32">
      <t>ヒト</t>
    </rPh>
    <rPh sb="33" eb="34">
      <t>メイ</t>
    </rPh>
    <phoneticPr fontId="4"/>
  </si>
  <si>
    <t>種苗費</t>
  </si>
  <si>
    <t>材料費</t>
    <rPh sb="0" eb="3">
      <t>ザイリョウヒ</t>
    </rPh>
    <phoneticPr fontId="3"/>
  </si>
  <si>
    <t>労務費</t>
    <rPh sb="0" eb="3">
      <t>ロウムヒ</t>
    </rPh>
    <phoneticPr fontId="3"/>
  </si>
  <si>
    <t>製造経費</t>
    <rPh sb="0" eb="2">
      <t>セイゾウ</t>
    </rPh>
    <rPh sb="2" eb="4">
      <t>ケイヒ</t>
    </rPh>
    <phoneticPr fontId="3"/>
  </si>
  <si>
    <t>雑給</t>
    <rPh sb="0" eb="2">
      <t>ザツキュウ</t>
    </rPh>
    <phoneticPr fontId="3"/>
  </si>
  <si>
    <t>賞与</t>
    <rPh sb="0" eb="2">
      <t>ショウヨ</t>
    </rPh>
    <phoneticPr fontId="3"/>
  </si>
  <si>
    <t>法定福利費</t>
    <rPh sb="0" eb="2">
      <t>ホウテイ</t>
    </rPh>
    <rPh sb="2" eb="5">
      <t>フクリヒ</t>
    </rPh>
    <phoneticPr fontId="3"/>
  </si>
  <si>
    <t>福利厚生費</t>
    <rPh sb="0" eb="2">
      <t>フクリ</t>
    </rPh>
    <rPh sb="2" eb="5">
      <t>コウセイヒ</t>
    </rPh>
    <phoneticPr fontId="3"/>
  </si>
  <si>
    <t>租税公課</t>
    <rPh sb="0" eb="2">
      <t>ソゼイ</t>
    </rPh>
    <rPh sb="2" eb="4">
      <t>コウカ</t>
    </rPh>
    <phoneticPr fontId="3"/>
  </si>
  <si>
    <t>当期総製造費用</t>
    <rPh sb="0" eb="2">
      <t>トウキ</t>
    </rPh>
    <rPh sb="2" eb="3">
      <t>ソウ</t>
    </rPh>
    <rPh sb="3" eb="5">
      <t>セイゾウ</t>
    </rPh>
    <rPh sb="5" eb="7">
      <t>ヒヨウ</t>
    </rPh>
    <phoneticPr fontId="4"/>
  </si>
  <si>
    <t>販売費・一般管理費</t>
    <rPh sb="0" eb="3">
      <t>ハンバイヒ</t>
    </rPh>
    <rPh sb="4" eb="6">
      <t>イッパン</t>
    </rPh>
    <rPh sb="6" eb="9">
      <t>カンリヒ</t>
    </rPh>
    <phoneticPr fontId="3"/>
  </si>
  <si>
    <t>営業外収益</t>
    <rPh sb="0" eb="3">
      <t>エイギョウガイ</t>
    </rPh>
    <rPh sb="3" eb="5">
      <t>シュウエキ</t>
    </rPh>
    <phoneticPr fontId="3"/>
  </si>
  <si>
    <t>営業収益</t>
    <rPh sb="0" eb="2">
      <t>エイギョウ</t>
    </rPh>
    <rPh sb="2" eb="4">
      <t>シュウエキ</t>
    </rPh>
    <phoneticPr fontId="4"/>
  </si>
  <si>
    <t>農産物売上</t>
    <rPh sb="0" eb="3">
      <t>ノウサンブツ</t>
    </rPh>
    <rPh sb="3" eb="5">
      <t>ウリアゲ</t>
    </rPh>
    <phoneticPr fontId="3"/>
  </si>
  <si>
    <t>作業受託収入</t>
    <rPh sb="0" eb="2">
      <t>サギョウ</t>
    </rPh>
    <rPh sb="2" eb="4">
      <t>ジュタク</t>
    </rPh>
    <rPh sb="4" eb="6">
      <t>シュウニュウ</t>
    </rPh>
    <phoneticPr fontId="3"/>
  </si>
  <si>
    <t>価格補填収入</t>
    <rPh sb="0" eb="2">
      <t>カカク</t>
    </rPh>
    <rPh sb="2" eb="4">
      <t>ホテン</t>
    </rPh>
    <rPh sb="4" eb="6">
      <t>シュウニュウ</t>
    </rPh>
    <phoneticPr fontId="3"/>
  </si>
  <si>
    <t>受取利息</t>
    <rPh sb="0" eb="1">
      <t>ウ</t>
    </rPh>
    <rPh sb="1" eb="2">
      <t>ト</t>
    </rPh>
    <rPh sb="2" eb="4">
      <t>リソク</t>
    </rPh>
    <phoneticPr fontId="3"/>
  </si>
  <si>
    <t>特別利益</t>
    <rPh sb="0" eb="2">
      <t>トクベツ</t>
    </rPh>
    <rPh sb="2" eb="4">
      <t>リエキ</t>
    </rPh>
    <phoneticPr fontId="3"/>
  </si>
  <si>
    <t>備　考
（算出根拠を記入）</t>
    <rPh sb="0" eb="1">
      <t>ソナエ</t>
    </rPh>
    <rPh sb="2" eb="3">
      <t>コウ</t>
    </rPh>
    <rPh sb="5" eb="7">
      <t>サンシュツ</t>
    </rPh>
    <rPh sb="7" eb="9">
      <t>コンキョ</t>
    </rPh>
    <rPh sb="10" eb="12">
      <t>キニュウ</t>
    </rPh>
    <phoneticPr fontId="4"/>
  </si>
  <si>
    <t>営業外費用</t>
    <rPh sb="0" eb="2">
      <t>エイギョウ</t>
    </rPh>
    <rPh sb="2" eb="3">
      <t>ガイ</t>
    </rPh>
    <rPh sb="3" eb="5">
      <t>ヒヨウ</t>
    </rPh>
    <phoneticPr fontId="3"/>
  </si>
  <si>
    <t>営業費用</t>
    <rPh sb="0" eb="2">
      <t>エイギョウ</t>
    </rPh>
    <rPh sb="2" eb="4">
      <t>ヒヨウ</t>
    </rPh>
    <phoneticPr fontId="3"/>
  </si>
  <si>
    <t>特別損失</t>
    <rPh sb="0" eb="2">
      <t>トクベツ</t>
    </rPh>
    <rPh sb="2" eb="4">
      <t>ソンシツ</t>
    </rPh>
    <phoneticPr fontId="3"/>
  </si>
  <si>
    <t>支払利息</t>
    <rPh sb="0" eb="2">
      <t>シハラ</t>
    </rPh>
    <rPh sb="2" eb="4">
      <t>リソク</t>
    </rPh>
    <phoneticPr fontId="3"/>
  </si>
  <si>
    <t>基盤強化準備金繰入</t>
    <rPh sb="0" eb="2">
      <t>キバン</t>
    </rPh>
    <rPh sb="2" eb="4">
      <t>キョウカ</t>
    </rPh>
    <rPh sb="4" eb="7">
      <t>ジュンビキン</t>
    </rPh>
    <rPh sb="7" eb="8">
      <t>ク</t>
    </rPh>
    <rPh sb="8" eb="9">
      <t>イ</t>
    </rPh>
    <phoneticPr fontId="3"/>
  </si>
  <si>
    <t>受取配当金</t>
    <rPh sb="0" eb="2">
      <t>ウケトリ</t>
    </rPh>
    <rPh sb="2" eb="4">
      <t>ハイトウ</t>
    </rPh>
    <rPh sb="4" eb="5">
      <t>キン</t>
    </rPh>
    <phoneticPr fontId="3"/>
  </si>
  <si>
    <t>雑収入</t>
    <rPh sb="0" eb="1">
      <t>ザツ</t>
    </rPh>
    <rPh sb="1" eb="3">
      <t>シュウニュウ</t>
    </rPh>
    <phoneticPr fontId="3"/>
  </si>
  <si>
    <t>基盤強化準備金戻入益</t>
    <rPh sb="0" eb="2">
      <t>キバン</t>
    </rPh>
    <rPh sb="2" eb="4">
      <t>キョウカ</t>
    </rPh>
    <rPh sb="4" eb="7">
      <t>ジュンビキン</t>
    </rPh>
    <rPh sb="7" eb="9">
      <t>レイニュウ</t>
    </rPh>
    <rPh sb="9" eb="10">
      <t>エキ</t>
    </rPh>
    <phoneticPr fontId="3"/>
  </si>
  <si>
    <t>商品仕入高</t>
    <rPh sb="0" eb="2">
      <t>ショウヒン</t>
    </rPh>
    <rPh sb="2" eb="4">
      <t>シイ</t>
    </rPh>
    <rPh sb="4" eb="5">
      <t>ダカ</t>
    </rPh>
    <phoneticPr fontId="3"/>
  </si>
  <si>
    <t>固定資産圧縮損</t>
    <rPh sb="0" eb="4">
      <t>コテイシサン</t>
    </rPh>
    <rPh sb="4" eb="7">
      <t>アッシュクソン</t>
    </rPh>
    <phoneticPr fontId="3"/>
  </si>
  <si>
    <t>期首棚卸高</t>
    <rPh sb="0" eb="2">
      <t>キシュ</t>
    </rPh>
    <rPh sb="2" eb="4">
      <t>タナオロ</t>
    </rPh>
    <rPh sb="4" eb="5">
      <t>ダカ</t>
    </rPh>
    <phoneticPr fontId="3"/>
  </si>
  <si>
    <t>期末棚卸高</t>
    <rPh sb="0" eb="2">
      <t>キマツ</t>
    </rPh>
    <rPh sb="2" eb="4">
      <t>タナオロ</t>
    </rPh>
    <rPh sb="4" eb="5">
      <t>ダカ</t>
    </rPh>
    <phoneticPr fontId="3"/>
  </si>
  <si>
    <t>当期農業原価</t>
    <rPh sb="0" eb="2">
      <t>トウキ</t>
    </rPh>
    <rPh sb="2" eb="4">
      <t>ノウギョウ</t>
    </rPh>
    <rPh sb="4" eb="6">
      <t>ゲンカ</t>
    </rPh>
    <phoneticPr fontId="4"/>
  </si>
  <si>
    <t>（再掲）</t>
    <rPh sb="1" eb="3">
      <t>サイケイ</t>
    </rPh>
    <phoneticPr fontId="3"/>
  </si>
  <si>
    <t>期首仕掛品棚卸高</t>
    <rPh sb="0" eb="2">
      <t>キシュ</t>
    </rPh>
    <rPh sb="2" eb="5">
      <t>シカカリヒン</t>
    </rPh>
    <rPh sb="5" eb="7">
      <t>タナオロ</t>
    </rPh>
    <rPh sb="7" eb="8">
      <t>タカ</t>
    </rPh>
    <phoneticPr fontId="4"/>
  </si>
  <si>
    <t>期末仕掛品棚卸高</t>
    <rPh sb="0" eb="2">
      <t>キマツ</t>
    </rPh>
    <rPh sb="2" eb="5">
      <t>シカカリヒン</t>
    </rPh>
    <rPh sb="5" eb="7">
      <t>タナオロ</t>
    </rPh>
    <rPh sb="7" eb="8">
      <t>タカ</t>
    </rPh>
    <phoneticPr fontId="4"/>
  </si>
  <si>
    <t>農薬衛生費</t>
    <rPh sb="0" eb="2">
      <t>ノウヤク</t>
    </rPh>
    <rPh sb="2" eb="4">
      <t>エイセイ</t>
    </rPh>
    <rPh sb="4" eb="5">
      <t>ヒ</t>
    </rPh>
    <phoneticPr fontId="4"/>
  </si>
  <si>
    <t>燃料費</t>
    <rPh sb="0" eb="3">
      <t>ネンリョウヒ</t>
    </rPh>
    <phoneticPr fontId="3"/>
  </si>
  <si>
    <t>光熱水道代</t>
    <rPh sb="0" eb="2">
      <t>コウネツ</t>
    </rPh>
    <rPh sb="2" eb="4">
      <t>スイドウ</t>
    </rPh>
    <rPh sb="4" eb="5">
      <t>ダイ</t>
    </rPh>
    <phoneticPr fontId="4"/>
  </si>
  <si>
    <t>当期農業原価計算</t>
    <rPh sb="0" eb="2">
      <t>トウキ</t>
    </rPh>
    <rPh sb="2" eb="4">
      <t>ノウギョウ</t>
    </rPh>
    <rPh sb="4" eb="6">
      <t>ゲンカ</t>
    </rPh>
    <rPh sb="6" eb="8">
      <t>ケイサン</t>
    </rPh>
    <phoneticPr fontId="4"/>
  </si>
  <si>
    <t>販売費及び一般管理費計算</t>
    <rPh sb="0" eb="3">
      <t>ハンバイヒ</t>
    </rPh>
    <rPh sb="3" eb="4">
      <t>オヨ</t>
    </rPh>
    <rPh sb="5" eb="7">
      <t>イッパン</t>
    </rPh>
    <rPh sb="7" eb="10">
      <t>カンリヒ</t>
    </rPh>
    <rPh sb="10" eb="12">
      <t>ケイサン</t>
    </rPh>
    <phoneticPr fontId="4"/>
  </si>
  <si>
    <t>広告宣伝費</t>
    <rPh sb="0" eb="2">
      <t>コウコク</t>
    </rPh>
    <rPh sb="2" eb="5">
      <t>センデンヒ</t>
    </rPh>
    <phoneticPr fontId="4"/>
  </si>
  <si>
    <t>発送配達費</t>
    <rPh sb="0" eb="2">
      <t>ハッソウ</t>
    </rPh>
    <rPh sb="2" eb="4">
      <t>ハイタツ</t>
    </rPh>
    <rPh sb="4" eb="5">
      <t>ヒ</t>
    </rPh>
    <phoneticPr fontId="3"/>
  </si>
  <si>
    <t>役員報酬</t>
    <rPh sb="0" eb="2">
      <t>ヤクイン</t>
    </rPh>
    <rPh sb="2" eb="4">
      <t>ホウシュウ</t>
    </rPh>
    <phoneticPr fontId="3"/>
  </si>
  <si>
    <t>減価償却費</t>
    <rPh sb="0" eb="2">
      <t>ゲンカ</t>
    </rPh>
    <rPh sb="2" eb="5">
      <t>ショウキャクヒ</t>
    </rPh>
    <phoneticPr fontId="3"/>
  </si>
  <si>
    <t>地代家賃</t>
    <rPh sb="0" eb="2">
      <t>チダイ</t>
    </rPh>
    <rPh sb="2" eb="4">
      <t>ヤチン</t>
    </rPh>
    <phoneticPr fontId="3"/>
  </si>
  <si>
    <t>修繕費</t>
    <rPh sb="0" eb="3">
      <t>シュウゼンヒ</t>
    </rPh>
    <phoneticPr fontId="3"/>
  </si>
  <si>
    <t>事務用消耗品費</t>
    <rPh sb="0" eb="2">
      <t>ジム</t>
    </rPh>
    <rPh sb="2" eb="3">
      <t>ヨウ</t>
    </rPh>
    <rPh sb="3" eb="6">
      <t>ショウモウヒン</t>
    </rPh>
    <rPh sb="6" eb="7">
      <t>ヒ</t>
    </rPh>
    <phoneticPr fontId="3"/>
  </si>
  <si>
    <t>通信交通費</t>
    <rPh sb="0" eb="2">
      <t>ツウシン</t>
    </rPh>
    <rPh sb="2" eb="5">
      <t>コウツウヒ</t>
    </rPh>
    <phoneticPr fontId="3"/>
  </si>
  <si>
    <t>寄付金</t>
    <rPh sb="0" eb="3">
      <t>キフキン</t>
    </rPh>
    <phoneticPr fontId="3"/>
  </si>
  <si>
    <t>接待交際費</t>
    <rPh sb="0" eb="2">
      <t>セッタイ</t>
    </rPh>
    <rPh sb="2" eb="5">
      <t>コウサイヒ</t>
    </rPh>
    <phoneticPr fontId="3"/>
  </si>
  <si>
    <t>保険料</t>
    <rPh sb="0" eb="3">
      <t>ホケンリョウ</t>
    </rPh>
    <phoneticPr fontId="3"/>
  </si>
  <si>
    <t>備品・消耗品費</t>
    <rPh sb="0" eb="2">
      <t>ビヒン</t>
    </rPh>
    <rPh sb="3" eb="6">
      <t>ショウモウヒン</t>
    </rPh>
    <rPh sb="6" eb="7">
      <t>ヒ</t>
    </rPh>
    <phoneticPr fontId="3"/>
  </si>
  <si>
    <t>管理諸費</t>
    <rPh sb="0" eb="2">
      <t>カンリ</t>
    </rPh>
    <rPh sb="2" eb="4">
      <t>ショヒ</t>
    </rPh>
    <phoneticPr fontId="3"/>
  </si>
  <si>
    <t>雑費</t>
    <rPh sb="0" eb="2">
      <t>ザッピ</t>
    </rPh>
    <phoneticPr fontId="3"/>
  </si>
  <si>
    <t>【農産物生産・販売の部】</t>
    <rPh sb="1" eb="4">
      <t>ノウサンブツ</t>
    </rPh>
    <rPh sb="4" eb="6">
      <t>セイサン</t>
    </rPh>
    <rPh sb="7" eb="9">
      <t>ハンバイ</t>
    </rPh>
    <rPh sb="10" eb="11">
      <t>ブ</t>
    </rPh>
    <phoneticPr fontId="4"/>
  </si>
  <si>
    <t>作物名</t>
    <rPh sb="0" eb="2">
      <t>サクモツ</t>
    </rPh>
    <rPh sb="2" eb="3">
      <t>メイ</t>
    </rPh>
    <phoneticPr fontId="4"/>
  </si>
  <si>
    <t>区　分</t>
    <rPh sb="0" eb="1">
      <t>ク</t>
    </rPh>
    <rPh sb="2" eb="3">
      <t>ブン</t>
    </rPh>
    <phoneticPr fontId="4"/>
  </si>
  <si>
    <t>根拠</t>
    <rPh sb="0" eb="2">
      <t>コンキョ</t>
    </rPh>
    <phoneticPr fontId="4"/>
  </si>
  <si>
    <t>生産規模</t>
    <rPh sb="0" eb="2">
      <t>セイサン</t>
    </rPh>
    <rPh sb="2" eb="4">
      <t>キボ</t>
    </rPh>
    <phoneticPr fontId="4"/>
  </si>
  <si>
    <t>単収</t>
    <rPh sb="0" eb="1">
      <t>タン</t>
    </rPh>
    <rPh sb="1" eb="2">
      <t>シュウ</t>
    </rPh>
    <phoneticPr fontId="4"/>
  </si>
  <si>
    <t>kg/10a</t>
    <phoneticPr fontId="4"/>
  </si>
  <si>
    <t>生産量</t>
    <rPh sb="0" eb="2">
      <t>セイサン</t>
    </rPh>
    <rPh sb="2" eb="3">
      <t>リョウ</t>
    </rPh>
    <phoneticPr fontId="4"/>
  </si>
  <si>
    <t>kg</t>
    <phoneticPr fontId="4"/>
  </si>
  <si>
    <t>販売単価</t>
    <rPh sb="0" eb="2">
      <t>ハンバイ</t>
    </rPh>
    <rPh sb="2" eb="4">
      <t>タンカ</t>
    </rPh>
    <phoneticPr fontId="4"/>
  </si>
  <si>
    <t>④</t>
    <phoneticPr fontId="4"/>
  </si>
  <si>
    <t>円/kg</t>
    <rPh sb="0" eb="1">
      <t>エン</t>
    </rPh>
    <phoneticPr fontId="4"/>
  </si>
  <si>
    <t>販売額</t>
    <rPh sb="0" eb="2">
      <t>ハンバイ</t>
    </rPh>
    <rPh sb="2" eb="3">
      <t>ガク</t>
    </rPh>
    <phoneticPr fontId="4"/>
  </si>
  <si>
    <t>③×④</t>
    <phoneticPr fontId="4"/>
  </si>
  <si>
    <t>円</t>
    <rPh sb="0" eb="1">
      <t>エン</t>
    </rPh>
    <phoneticPr fontId="4"/>
  </si>
  <si>
    <t>①</t>
    <phoneticPr fontId="4"/>
  </si>
  <si>
    <t>②</t>
    <phoneticPr fontId="4"/>
  </si>
  <si>
    <t>①</t>
    <phoneticPr fontId="4"/>
  </si>
  <si>
    <t>ａ</t>
    <phoneticPr fontId="4"/>
  </si>
  <si>
    <t>ａ</t>
    <phoneticPr fontId="4"/>
  </si>
  <si>
    <t>②</t>
    <phoneticPr fontId="4"/>
  </si>
  <si>
    <t>①×②=③</t>
    <phoneticPr fontId="4"/>
  </si>
  <si>
    <t>販売金額　計</t>
    <rPh sb="0" eb="2">
      <t>ハンバイ</t>
    </rPh>
    <rPh sb="2" eb="3">
      <t>キン</t>
    </rPh>
    <rPh sb="3" eb="4">
      <t>ガク</t>
    </rPh>
    <rPh sb="5" eb="6">
      <t>ケイ</t>
    </rPh>
    <phoneticPr fontId="4"/>
  </si>
  <si>
    <t>拡大率</t>
    <rPh sb="0" eb="3">
      <t>カクダイリツ</t>
    </rPh>
    <phoneticPr fontId="4"/>
  </si>
  <si>
    <t>－</t>
    <phoneticPr fontId="4"/>
  </si>
  <si>
    <t>％</t>
    <phoneticPr fontId="4"/>
  </si>
  <si>
    <t>【農産物加工品製造・販売の部】</t>
    <rPh sb="1" eb="4">
      <t>ノウサンブツ</t>
    </rPh>
    <rPh sb="4" eb="7">
      <t>カコウヒン</t>
    </rPh>
    <rPh sb="7" eb="9">
      <t>セイゾウ</t>
    </rPh>
    <rPh sb="10" eb="12">
      <t>ハンバイ</t>
    </rPh>
    <rPh sb="13" eb="14">
      <t>ブ</t>
    </rPh>
    <phoneticPr fontId="4"/>
  </si>
  <si>
    <t>製品名</t>
    <rPh sb="0" eb="3">
      <t>セイヒンメイ</t>
    </rPh>
    <phoneticPr fontId="4"/>
  </si>
  <si>
    <t>製造量</t>
    <rPh sb="0" eb="2">
      <t>セイゾウ</t>
    </rPh>
    <rPh sb="2" eb="3">
      <t>リョウ</t>
    </rPh>
    <phoneticPr fontId="4"/>
  </si>
  <si>
    <t>kg</t>
    <phoneticPr fontId="4"/>
  </si>
  <si>
    <t>①×②</t>
    <phoneticPr fontId="4"/>
  </si>
  <si>
    <t>⑥</t>
    <phoneticPr fontId="4"/>
  </si>
  <si>
    <t>【販売金額　総計】</t>
    <rPh sb="1" eb="3">
      <t>ハンバイ</t>
    </rPh>
    <rPh sb="3" eb="4">
      <t>キン</t>
    </rPh>
    <rPh sb="4" eb="5">
      <t>ガク</t>
    </rPh>
    <rPh sb="6" eb="8">
      <t>ソウケイ</t>
    </rPh>
    <phoneticPr fontId="4"/>
  </si>
  <si>
    <t>拡大率</t>
  </si>
  <si>
    <t>－</t>
  </si>
  <si>
    <t>％</t>
  </si>
  <si>
    <t>ａ</t>
    <phoneticPr fontId="4"/>
  </si>
  <si>
    <t>②</t>
    <phoneticPr fontId="4"/>
  </si>
  <si>
    <t>①×②=③</t>
    <phoneticPr fontId="4"/>
  </si>
  <si>
    <t>④</t>
    <phoneticPr fontId="4"/>
  </si>
  <si>
    <t>ａ</t>
  </si>
  <si>
    <t>kg/10a</t>
  </si>
  <si>
    <t>kg</t>
  </si>
  <si>
    <t>円/kg</t>
  </si>
  <si>
    <t>円</t>
  </si>
  <si>
    <t>kg/10a</t>
    <phoneticPr fontId="4"/>
  </si>
  <si>
    <t>③×④</t>
    <phoneticPr fontId="4"/>
  </si>
  <si>
    <t>⑤</t>
    <phoneticPr fontId="4"/>
  </si>
  <si>
    <t>①×②</t>
    <phoneticPr fontId="4"/>
  </si>
  <si>
    <t>⑤＋⑥</t>
    <phoneticPr fontId="4"/>
  </si>
  <si>
    <t>雑収入明細</t>
    <rPh sb="0" eb="1">
      <t>ザツ</t>
    </rPh>
    <rPh sb="1" eb="3">
      <t>シュウニュウ</t>
    </rPh>
    <rPh sb="3" eb="5">
      <t>メイサイ</t>
    </rPh>
    <phoneticPr fontId="4"/>
  </si>
  <si>
    <t>備　考
（増減理由を記入）</t>
    <rPh sb="0" eb="1">
      <t>ソナエ</t>
    </rPh>
    <rPh sb="2" eb="3">
      <t>コウ</t>
    </rPh>
    <rPh sb="5" eb="7">
      <t>ゾウゲン</t>
    </rPh>
    <rPh sb="7" eb="9">
      <t>リユウ</t>
    </rPh>
    <rPh sb="10" eb="12">
      <t>キニュウ</t>
    </rPh>
    <phoneticPr fontId="4"/>
  </si>
  <si>
    <t>雑　収　入</t>
    <rPh sb="0" eb="1">
      <t>ザツ</t>
    </rPh>
    <rPh sb="2" eb="3">
      <t>オサム</t>
    </rPh>
    <rPh sb="4" eb="5">
      <t>ニュウ</t>
    </rPh>
    <phoneticPr fontId="4"/>
  </si>
  <si>
    <t>③</t>
    <phoneticPr fontId="4"/>
  </si>
  <si>
    <t>④</t>
    <phoneticPr fontId="4"/>
  </si>
  <si>
    <t>うち付加価値額に算入する雑収入</t>
    <rPh sb="2" eb="4">
      <t>フカ</t>
    </rPh>
    <rPh sb="4" eb="7">
      <t>カチガク</t>
    </rPh>
    <rPh sb="8" eb="10">
      <t>サンニュウ</t>
    </rPh>
    <rPh sb="12" eb="13">
      <t>ザツ</t>
    </rPh>
    <rPh sb="13" eb="15">
      <t>シュウニュウ</t>
    </rPh>
    <phoneticPr fontId="4"/>
  </si>
  <si>
    <t>※１　農業に関係する補助金等の収入を記入。（H30より米直接支払交付金廃止）</t>
    <rPh sb="15" eb="17">
      <t>シュウニュウ</t>
    </rPh>
    <phoneticPr fontId="4"/>
  </si>
  <si>
    <t>労務費合計（当期農業原価より）</t>
    <rPh sb="0" eb="3">
      <t>ロウムヒ</t>
    </rPh>
    <rPh sb="3" eb="5">
      <t>ゴウケイ</t>
    </rPh>
    <rPh sb="6" eb="8">
      <t>トウキ</t>
    </rPh>
    <rPh sb="8" eb="10">
      <t>ノウギョウ</t>
    </rPh>
    <rPh sb="10" eb="12">
      <t>ゲンカ</t>
    </rPh>
    <phoneticPr fontId="3"/>
  </si>
  <si>
    <t>役員報酬等（販売費・一般管理費より）</t>
    <rPh sb="0" eb="2">
      <t>ヤクイン</t>
    </rPh>
    <rPh sb="2" eb="4">
      <t>ホウシュウ</t>
    </rPh>
    <rPh sb="4" eb="5">
      <t>トウ</t>
    </rPh>
    <rPh sb="6" eb="9">
      <t>ハンバイヒ</t>
    </rPh>
    <rPh sb="10" eb="12">
      <t>イッパン</t>
    </rPh>
    <rPh sb="12" eb="15">
      <t>カンリヒ</t>
    </rPh>
    <phoneticPr fontId="3"/>
  </si>
  <si>
    <t>従事分量配当（農事組合法人（剰余金処分より））</t>
    <rPh sb="7" eb="9">
      <t>ノウジ</t>
    </rPh>
    <rPh sb="9" eb="11">
      <t>クミアイ</t>
    </rPh>
    <rPh sb="11" eb="13">
      <t>ホウジン</t>
    </rPh>
    <rPh sb="14" eb="17">
      <t>ジョウヨキン</t>
    </rPh>
    <rPh sb="17" eb="19">
      <t>ショブン</t>
    </rPh>
    <phoneticPr fontId="3"/>
  </si>
  <si>
    <t>付加価値額に算入しない</t>
    <rPh sb="0" eb="2">
      <t>フカ</t>
    </rPh>
    <rPh sb="2" eb="5">
      <t>カチガク</t>
    </rPh>
    <rPh sb="6" eb="8">
      <t>サンニュウ</t>
    </rPh>
    <phoneticPr fontId="3"/>
  </si>
  <si>
    <t>給与（賃金）</t>
    <rPh sb="0" eb="2">
      <t>キュウヨ</t>
    </rPh>
    <rPh sb="3" eb="5">
      <t>チンギン</t>
    </rPh>
    <phoneticPr fontId="3"/>
  </si>
  <si>
    <t>※１　現状値は青色申告決算書や決算書の損益計算書から記入。</t>
    <rPh sb="3" eb="5">
      <t>ゲンジョウ</t>
    </rPh>
    <rPh sb="5" eb="6">
      <t>チ</t>
    </rPh>
    <rPh sb="7" eb="9">
      <t>アオイロ</t>
    </rPh>
    <rPh sb="9" eb="11">
      <t>シンコク</t>
    </rPh>
    <rPh sb="11" eb="14">
      <t>ケッサンショ</t>
    </rPh>
    <rPh sb="15" eb="18">
      <t>ケッサンショ</t>
    </rPh>
    <rPh sb="19" eb="21">
      <t>ソンエキ</t>
    </rPh>
    <rPh sb="21" eb="24">
      <t>ケイサンショ</t>
    </rPh>
    <rPh sb="26" eb="28">
      <t>キニュウ</t>
    </rPh>
    <phoneticPr fontId="4"/>
  </si>
  <si>
    <t>※１　現状値は、青色申告決算書や決算書の損益計算書から記入。</t>
    <rPh sb="3" eb="5">
      <t>ゲンジョウ</t>
    </rPh>
    <rPh sb="5" eb="6">
      <t>チ</t>
    </rPh>
    <rPh sb="8" eb="10">
      <t>アオイロ</t>
    </rPh>
    <rPh sb="10" eb="12">
      <t>シンコク</t>
    </rPh>
    <rPh sb="12" eb="15">
      <t>ケッサンショ</t>
    </rPh>
    <rPh sb="16" eb="19">
      <t>ケッサンショ</t>
    </rPh>
    <rPh sb="20" eb="22">
      <t>ソンエキ</t>
    </rPh>
    <rPh sb="22" eb="25">
      <t>ケイサンショ</t>
    </rPh>
    <rPh sb="27" eb="29">
      <t>キニュウ</t>
    </rPh>
    <phoneticPr fontId="4"/>
  </si>
  <si>
    <t>※３　就業者数は、役員、構成員、従事分量配当を受けている者も含む。</t>
    <rPh sb="3" eb="6">
      <t>シュウギョウシャ</t>
    </rPh>
    <rPh sb="6" eb="7">
      <t>スウ</t>
    </rPh>
    <phoneticPr fontId="4"/>
  </si>
  <si>
    <t>※２　人件費には、給与、雑給、賞与、法定福利費、福利厚生費が含まれます。</t>
    <rPh sb="3" eb="6">
      <t>ジンケンヒ</t>
    </rPh>
    <rPh sb="30" eb="31">
      <t>フク</t>
    </rPh>
    <phoneticPr fontId="4"/>
  </si>
  <si>
    <t>給与</t>
    <rPh sb="0" eb="2">
      <t>キュウヨ</t>
    </rPh>
    <phoneticPr fontId="4"/>
  </si>
  <si>
    <t>※２　人件費には、給与（賃金）、賞与、法定福利費、福利厚生費が含まれます。</t>
    <rPh sb="3" eb="6">
      <t>ジンケンヒ</t>
    </rPh>
    <rPh sb="12" eb="14">
      <t>チンギン</t>
    </rPh>
    <rPh sb="31" eb="32">
      <t>フク</t>
    </rPh>
    <phoneticPr fontId="4"/>
  </si>
  <si>
    <t>人件費</t>
  </si>
  <si>
    <t>※３　農外収入は、付加価値額の収入総額に算入しない。</t>
    <rPh sb="9" eb="11">
      <t>フカ</t>
    </rPh>
    <rPh sb="11" eb="14">
      <t>カチガク</t>
    </rPh>
    <rPh sb="15" eb="17">
      <t>シュウニュウ</t>
    </rPh>
    <rPh sb="17" eb="19">
      <t>ソウガク</t>
    </rPh>
    <phoneticPr fontId="4"/>
  </si>
  <si>
    <t>※２　農業次世代人材投資事業（経営開始型）は、付加価値額の収入総額に算入しない。</t>
    <rPh sb="3" eb="5">
      <t>ノウギョウ</t>
    </rPh>
    <phoneticPr fontId="4"/>
  </si>
  <si>
    <t>損害保険収入</t>
    <rPh sb="0" eb="2">
      <t>ソンガイ</t>
    </rPh>
    <rPh sb="2" eb="4">
      <t>ホケン</t>
    </rPh>
    <rPh sb="4" eb="6">
      <t>シュウニュウ</t>
    </rPh>
    <phoneticPr fontId="3"/>
  </si>
  <si>
    <t>小計</t>
    <rPh sb="0" eb="1">
      <t>ショウ</t>
    </rPh>
    <rPh sb="1" eb="2">
      <t>ケイ</t>
    </rPh>
    <phoneticPr fontId="3"/>
  </si>
  <si>
    <t>小計</t>
    <rPh sb="0" eb="2">
      <t>ショウケイ</t>
    </rPh>
    <phoneticPr fontId="3"/>
  </si>
  <si>
    <t>(6+12+25)</t>
    <phoneticPr fontId="3"/>
  </si>
  <si>
    <t>(1+26-27)</t>
    <phoneticPr fontId="3"/>
  </si>
  <si>
    <t>販売費及び一般管理費</t>
    <rPh sb="0" eb="3">
      <t>ハンバイヒ</t>
    </rPh>
    <rPh sb="3" eb="4">
      <t>オヨ</t>
    </rPh>
    <rPh sb="5" eb="7">
      <t>イッパン</t>
    </rPh>
    <rPh sb="7" eb="10">
      <t>カンリヒ</t>
    </rPh>
    <phoneticPr fontId="4"/>
  </si>
  <si>
    <t>(18+19+20)</t>
    <phoneticPr fontId="3"/>
  </si>
  <si>
    <t>⑥</t>
    <phoneticPr fontId="3"/>
  </si>
  <si>
    <t>⑦</t>
    <phoneticPr fontId="4"/>
  </si>
  <si>
    <t>※２　人件費には、費用総額に含まれる賃金手当等のほか役員報酬、農事組合法人の従事分量配当を含む。</t>
    <rPh sb="3" eb="6">
      <t>ジンケンヒ</t>
    </rPh>
    <rPh sb="9" eb="11">
      <t>ヒヨウ</t>
    </rPh>
    <rPh sb="31" eb="33">
      <t>ノウジ</t>
    </rPh>
    <rPh sb="33" eb="35">
      <t>クミアイ</t>
    </rPh>
    <rPh sb="35" eb="37">
      <t>ホウジン</t>
    </rPh>
    <rPh sb="38" eb="40">
      <t>ジュウジ</t>
    </rPh>
    <rPh sb="40" eb="42">
      <t>ブンリョウ</t>
    </rPh>
    <rPh sb="42" eb="44">
      <t>ハイトウ</t>
    </rPh>
    <rPh sb="45" eb="46">
      <t>フク</t>
    </rPh>
    <phoneticPr fontId="4"/>
  </si>
  <si>
    <t>１年度目</t>
    <rPh sb="1" eb="4">
      <t>ネンドメ</t>
    </rPh>
    <phoneticPr fontId="4"/>
  </si>
  <si>
    <t>２年度目</t>
    <rPh sb="1" eb="4">
      <t>ネンドメ</t>
    </rPh>
    <phoneticPr fontId="4"/>
  </si>
  <si>
    <t>目標年度</t>
    <rPh sb="0" eb="4">
      <t>モクヒョウネンド</t>
    </rPh>
    <phoneticPr fontId="4"/>
  </si>
  <si>
    <t>現状</t>
    <rPh sb="0" eb="2">
      <t>ゲンジョウ</t>
    </rPh>
    <phoneticPr fontId="4"/>
  </si>
  <si>
    <t>○○○○○の農業経営の現状と今後の販売計画</t>
    <rPh sb="6" eb="8">
      <t>ノウギョウ</t>
    </rPh>
    <rPh sb="8" eb="10">
      <t>ケイエイ</t>
    </rPh>
    <rPh sb="11" eb="13">
      <t>ゲンジョウ</t>
    </rPh>
    <rPh sb="14" eb="16">
      <t>コンゴ</t>
    </rPh>
    <rPh sb="17" eb="19">
      <t>ハンバイ</t>
    </rPh>
    <rPh sb="19" eb="21">
      <t>ケイカク</t>
    </rPh>
    <phoneticPr fontId="4"/>
  </si>
  <si>
    <t>○付加価値額計画</t>
    <rPh sb="1" eb="3">
      <t>フカ</t>
    </rPh>
    <rPh sb="3" eb="6">
      <t>カチガク</t>
    </rPh>
    <rPh sb="6" eb="8">
      <t>ケイカク</t>
    </rPh>
    <phoneticPr fontId="4"/>
  </si>
  <si>
    <t>・農産物販売金額合計額が、販売計画のシートと矛盾しないか。</t>
    <rPh sb="1" eb="4">
      <t>ノウサンブツ</t>
    </rPh>
    <rPh sb="4" eb="6">
      <t>ハンバイ</t>
    </rPh>
    <rPh sb="6" eb="8">
      <t>キンガク</t>
    </rPh>
    <rPh sb="8" eb="10">
      <t>ゴウケイ</t>
    </rPh>
    <rPh sb="10" eb="11">
      <t>ガク</t>
    </rPh>
    <rPh sb="11" eb="12">
      <t>キンガク</t>
    </rPh>
    <rPh sb="13" eb="15">
      <t>ハンバイ</t>
    </rPh>
    <rPh sb="15" eb="17">
      <t>ケイカク</t>
    </rPh>
    <rPh sb="22" eb="24">
      <t>ムジュン</t>
    </rPh>
    <phoneticPr fontId="4"/>
  </si>
  <si>
    <t>・（コスト減の目標の場合）減価償却費のみとなっていないか。（→機械を買って終わりでは困るため）</t>
    <rPh sb="5" eb="6">
      <t>ゲン</t>
    </rPh>
    <rPh sb="7" eb="9">
      <t>モクヒョウ</t>
    </rPh>
    <rPh sb="10" eb="12">
      <t>バアイ</t>
    </rPh>
    <rPh sb="13" eb="15">
      <t>ゲンカ</t>
    </rPh>
    <rPh sb="15" eb="17">
      <t>ショウキャク</t>
    </rPh>
    <rPh sb="17" eb="18">
      <t>ヒ</t>
    </rPh>
    <rPh sb="31" eb="33">
      <t>キカイ</t>
    </rPh>
    <rPh sb="34" eb="35">
      <t>カ</t>
    </rPh>
    <rPh sb="37" eb="38">
      <t>オ</t>
    </rPh>
    <rPh sb="42" eb="43">
      <t>コマ</t>
    </rPh>
    <phoneticPr fontId="4"/>
  </si>
  <si>
    <t>・（コスト減の目標の場合）関連する費目や費用総額から、単位面積あたりで図られるようになっているか。</t>
    <rPh sb="5" eb="6">
      <t>ゲン</t>
    </rPh>
    <rPh sb="7" eb="9">
      <t>モクヒョウ</t>
    </rPh>
    <rPh sb="10" eb="12">
      <t>バアイ</t>
    </rPh>
    <rPh sb="13" eb="15">
      <t>カンレン</t>
    </rPh>
    <rPh sb="17" eb="19">
      <t>ヒモク</t>
    </rPh>
    <rPh sb="20" eb="22">
      <t>ヒヨウ</t>
    </rPh>
    <rPh sb="22" eb="24">
      <t>ソウガク</t>
    </rPh>
    <rPh sb="27" eb="29">
      <t>タンイ</t>
    </rPh>
    <rPh sb="29" eb="31">
      <t>メンセキ</t>
    </rPh>
    <rPh sb="35" eb="36">
      <t>ハカ</t>
    </rPh>
    <phoneticPr fontId="4"/>
  </si>
  <si>
    <t>・目標年度でも人件費のみで付加価値額計上であったり、（直近の貸借対照表が出てきた場合）負債超過のような経営継続が困難な状況になっていないか。</t>
    <rPh sb="1" eb="3">
      <t>モクヒョウ</t>
    </rPh>
    <rPh sb="3" eb="5">
      <t>ネンド</t>
    </rPh>
    <rPh sb="7" eb="10">
      <t>ジンケンヒ</t>
    </rPh>
    <rPh sb="13" eb="15">
      <t>フカ</t>
    </rPh>
    <rPh sb="15" eb="17">
      <t>カチ</t>
    </rPh>
    <rPh sb="17" eb="18">
      <t>ガク</t>
    </rPh>
    <rPh sb="18" eb="20">
      <t>ケイジョウ</t>
    </rPh>
    <rPh sb="27" eb="29">
      <t>チョッキン</t>
    </rPh>
    <rPh sb="30" eb="32">
      <t>タイシャク</t>
    </rPh>
    <rPh sb="32" eb="35">
      <t>タイショウヒョウ</t>
    </rPh>
    <rPh sb="36" eb="37">
      <t>デ</t>
    </rPh>
    <rPh sb="40" eb="42">
      <t>バアイ</t>
    </rPh>
    <rPh sb="43" eb="45">
      <t>フサイ</t>
    </rPh>
    <rPh sb="45" eb="47">
      <t>チョウカ</t>
    </rPh>
    <rPh sb="51" eb="53">
      <t>ケイエイ</t>
    </rPh>
    <rPh sb="53" eb="55">
      <t>ケイゾク</t>
    </rPh>
    <rPh sb="56" eb="58">
      <t>コンナン</t>
    </rPh>
    <rPh sb="59" eb="61">
      <t>ジョウキョウ</t>
    </rPh>
    <phoneticPr fontId="4"/>
  </si>
  <si>
    <t>・費用計上が、現状と全く同じなど検討した形跡がないと思われるものとなっていないか。</t>
    <rPh sb="1" eb="3">
      <t>ヒヨウ</t>
    </rPh>
    <rPh sb="3" eb="5">
      <t>ケイジョウ</t>
    </rPh>
    <rPh sb="7" eb="9">
      <t>ゲンジョウ</t>
    </rPh>
    <rPh sb="10" eb="11">
      <t>マッタ</t>
    </rPh>
    <rPh sb="12" eb="13">
      <t>オナ</t>
    </rPh>
    <rPh sb="16" eb="18">
      <t>ケントウ</t>
    </rPh>
    <rPh sb="20" eb="22">
      <t>ケイセキ</t>
    </rPh>
    <rPh sb="26" eb="27">
      <t>オモ</t>
    </rPh>
    <phoneticPr fontId="4"/>
  </si>
  <si>
    <t>等。</t>
    <rPh sb="0" eb="1">
      <t>ナド</t>
    </rPh>
    <phoneticPr fontId="4"/>
  </si>
  <si>
    <t>○販売計画</t>
    <rPh sb="1" eb="3">
      <t>ハンバイ</t>
    </rPh>
    <rPh sb="3" eb="5">
      <t>ケイカク</t>
    </rPh>
    <phoneticPr fontId="4"/>
  </si>
  <si>
    <t>・作物は、販売額の概ね８割以上は、押さえているか。</t>
    <rPh sb="1" eb="3">
      <t>サクモツ</t>
    </rPh>
    <rPh sb="5" eb="8">
      <t>ハンバイガク</t>
    </rPh>
    <rPh sb="9" eb="10">
      <t>オオム</t>
    </rPh>
    <rPh sb="12" eb="13">
      <t>ワリ</t>
    </rPh>
    <rPh sb="13" eb="15">
      <t>イジョウ</t>
    </rPh>
    <rPh sb="17" eb="18">
      <t>オ</t>
    </rPh>
    <phoneticPr fontId="4"/>
  </si>
  <si>
    <t>（少量多品目の生産をしている場合、その他の2割程度を「その他野菜」など一括りでも可。ただし、補助事業で取得する機械等の受益にかかる作物は一括り不可）</t>
    <rPh sb="46" eb="48">
      <t>ホジョ</t>
    </rPh>
    <rPh sb="48" eb="50">
      <t>ジギョウ</t>
    </rPh>
    <rPh sb="51" eb="53">
      <t>シュトク</t>
    </rPh>
    <rPh sb="55" eb="58">
      <t>キカイナド</t>
    </rPh>
    <rPh sb="59" eb="61">
      <t>ジュエキ</t>
    </rPh>
    <rPh sb="65" eb="67">
      <t>サクモツ</t>
    </rPh>
    <rPh sb="68" eb="70">
      <t>ヒトクク</t>
    </rPh>
    <rPh sb="71" eb="73">
      <t>フカ</t>
    </rPh>
    <phoneticPr fontId="4"/>
  </si>
  <si>
    <t>・単収向上を見込んでいる場合、根拠を説明できるか（根拠の欄に記載があると確認できる）。成果目標の数字と一致するか。</t>
    <rPh sb="1" eb="3">
      <t>タンシュウ</t>
    </rPh>
    <rPh sb="3" eb="5">
      <t>コウジョウ</t>
    </rPh>
    <rPh sb="6" eb="8">
      <t>ミコ</t>
    </rPh>
    <rPh sb="12" eb="14">
      <t>バアイ</t>
    </rPh>
    <rPh sb="15" eb="17">
      <t>コンキョ</t>
    </rPh>
    <rPh sb="18" eb="20">
      <t>セツメイ</t>
    </rPh>
    <rPh sb="25" eb="27">
      <t>コンキョ</t>
    </rPh>
    <rPh sb="28" eb="29">
      <t>ラン</t>
    </rPh>
    <rPh sb="30" eb="32">
      <t>キサイ</t>
    </rPh>
    <rPh sb="36" eb="38">
      <t>カクニン</t>
    </rPh>
    <rPh sb="43" eb="45">
      <t>セイカ</t>
    </rPh>
    <rPh sb="45" eb="47">
      <t>モクヒョウ</t>
    </rPh>
    <rPh sb="48" eb="50">
      <t>スウジ</t>
    </rPh>
    <rPh sb="51" eb="53">
      <t>イッチ</t>
    </rPh>
    <phoneticPr fontId="4"/>
  </si>
  <si>
    <t>・価値向上を成果目標としている場合、根拠を説明できるか（根拠の欄に記載があると確認できる）。成果目標の数字と一致するか。</t>
    <rPh sb="1" eb="3">
      <t>カチ</t>
    </rPh>
    <rPh sb="3" eb="5">
      <t>コウジョウ</t>
    </rPh>
    <rPh sb="6" eb="8">
      <t>セイカ</t>
    </rPh>
    <rPh sb="8" eb="10">
      <t>モクヒョウ</t>
    </rPh>
    <rPh sb="15" eb="17">
      <t>バアイ</t>
    </rPh>
    <rPh sb="18" eb="20">
      <t>コンキョ</t>
    </rPh>
    <rPh sb="21" eb="23">
      <t>セツメイ</t>
    </rPh>
    <rPh sb="46" eb="48">
      <t>セイカ</t>
    </rPh>
    <rPh sb="48" eb="50">
      <t>モクヒョウ</t>
    </rPh>
    <rPh sb="51" eb="53">
      <t>スウジ</t>
    </rPh>
    <rPh sb="54" eb="56">
      <t>イッチ</t>
    </rPh>
    <phoneticPr fontId="4"/>
  </si>
  <si>
    <t>・生産規模のうち、経営面積（実面積）が、成果目標の数字と一致するか。</t>
    <rPh sb="1" eb="3">
      <t>セイサン</t>
    </rPh>
    <rPh sb="3" eb="5">
      <t>キボ</t>
    </rPh>
    <rPh sb="9" eb="11">
      <t>ケイエイ</t>
    </rPh>
    <rPh sb="11" eb="13">
      <t>メンセキ</t>
    </rPh>
    <rPh sb="14" eb="15">
      <t>ジツ</t>
    </rPh>
    <rPh sb="15" eb="17">
      <t>メンセキ</t>
    </rPh>
    <rPh sb="20" eb="22">
      <t>セイカ</t>
    </rPh>
    <rPh sb="22" eb="24">
      <t>モクヒョウ</t>
    </rPh>
    <rPh sb="25" eb="27">
      <t>スウジ</t>
    </rPh>
    <rPh sb="28" eb="30">
      <t>イッチ</t>
    </rPh>
    <phoneticPr fontId="4"/>
  </si>
  <si>
    <t>※成果目標は、原則として経営体の取組全体を対象として設定する。（担い手確保の事業も同様と思われる）</t>
    <rPh sb="1" eb="3">
      <t>セイカ</t>
    </rPh>
    <rPh sb="3" eb="5">
      <t>モクヒョウ</t>
    </rPh>
    <rPh sb="7" eb="9">
      <t>ゲンソク</t>
    </rPh>
    <rPh sb="12" eb="14">
      <t>ケイエイ</t>
    </rPh>
    <rPh sb="14" eb="15">
      <t>タイ</t>
    </rPh>
    <rPh sb="16" eb="18">
      <t>トリクミ</t>
    </rPh>
    <rPh sb="18" eb="20">
      <t>ゼンタイ</t>
    </rPh>
    <rPh sb="21" eb="23">
      <t>タイショウ</t>
    </rPh>
    <rPh sb="26" eb="28">
      <t>セッテイ</t>
    </rPh>
    <rPh sb="32" eb="33">
      <t>ニナ</t>
    </rPh>
    <rPh sb="34" eb="35">
      <t>テ</t>
    </rPh>
    <rPh sb="35" eb="37">
      <t>カクホ</t>
    </rPh>
    <rPh sb="38" eb="40">
      <t>ジギョウ</t>
    </rPh>
    <rPh sb="41" eb="43">
      <t>ドウヨウ</t>
    </rPh>
    <rPh sb="44" eb="45">
      <t>オモ</t>
    </rPh>
    <phoneticPr fontId="4"/>
  </si>
  <si>
    <t>○雑収入明細</t>
    <rPh sb="1" eb="4">
      <t>ザツシュウニュウ</t>
    </rPh>
    <rPh sb="4" eb="6">
      <t>メイサイ</t>
    </rPh>
    <phoneticPr fontId="4"/>
  </si>
  <si>
    <t>・付加価値額に計上する雑収入は、作付や生産量に応じた補助金等となっているか。</t>
    <rPh sb="1" eb="3">
      <t>フカ</t>
    </rPh>
    <rPh sb="3" eb="5">
      <t>カチ</t>
    </rPh>
    <rPh sb="5" eb="6">
      <t>ガク</t>
    </rPh>
    <rPh sb="7" eb="9">
      <t>ケイジョウ</t>
    </rPh>
    <rPh sb="11" eb="14">
      <t>ザツシュウニュウ</t>
    </rPh>
    <rPh sb="16" eb="18">
      <t>サクツケ</t>
    </rPh>
    <rPh sb="19" eb="22">
      <t>セイサンリョウ</t>
    </rPh>
    <rPh sb="23" eb="24">
      <t>オウ</t>
    </rPh>
    <rPh sb="26" eb="29">
      <t>ホジョキン</t>
    </rPh>
    <rPh sb="29" eb="30">
      <t>ナド</t>
    </rPh>
    <phoneticPr fontId="4"/>
  </si>
  <si>
    <t>・現状の付加価値額が、直近の損益計算書と合っているか。（直近の会計年度のものか）</t>
    <rPh sb="1" eb="3">
      <t>ゲンジョウ</t>
    </rPh>
    <rPh sb="4" eb="6">
      <t>フカ</t>
    </rPh>
    <rPh sb="6" eb="9">
      <t>カチガク</t>
    </rPh>
    <rPh sb="11" eb="13">
      <t>チョッキン</t>
    </rPh>
    <rPh sb="14" eb="16">
      <t>ソンエキ</t>
    </rPh>
    <rPh sb="16" eb="19">
      <t>ケイサンショ</t>
    </rPh>
    <rPh sb="20" eb="21">
      <t>ア</t>
    </rPh>
    <rPh sb="28" eb="30">
      <t>チョッキン</t>
    </rPh>
    <rPh sb="31" eb="33">
      <t>カイケイ</t>
    </rPh>
    <rPh sb="33" eb="35">
      <t>ネンド</t>
    </rPh>
    <phoneticPr fontId="4"/>
  </si>
  <si>
    <t>・コスト減が、人件費の減によるものとなっていないか。（人件費を付加価値として見ているため矛盾。雇人費ではなく外注費を削減という事例はあった。）</t>
    <rPh sb="4" eb="5">
      <t>ゲン</t>
    </rPh>
    <rPh sb="7" eb="10">
      <t>ジンケンヒ</t>
    </rPh>
    <rPh sb="11" eb="12">
      <t>ゲン</t>
    </rPh>
    <rPh sb="27" eb="30">
      <t>ジンケンヒ</t>
    </rPh>
    <rPh sb="31" eb="33">
      <t>フカ</t>
    </rPh>
    <rPh sb="33" eb="35">
      <t>カチ</t>
    </rPh>
    <rPh sb="38" eb="39">
      <t>ミ</t>
    </rPh>
    <rPh sb="44" eb="46">
      <t>ムジュン</t>
    </rPh>
    <rPh sb="47" eb="48">
      <t>ヤト</t>
    </rPh>
    <rPh sb="48" eb="49">
      <t>ニン</t>
    </rPh>
    <rPh sb="49" eb="50">
      <t>ヒ</t>
    </rPh>
    <rPh sb="54" eb="57">
      <t>ガイチュウヒ</t>
    </rPh>
    <rPh sb="58" eb="60">
      <t>サクゲン</t>
    </rPh>
    <rPh sb="63" eb="65">
      <t>ジレイ</t>
    </rPh>
    <phoneticPr fontId="4"/>
  </si>
  <si>
    <t>○農業原価</t>
    <rPh sb="1" eb="3">
      <t>ノウギョウ</t>
    </rPh>
    <rPh sb="3" eb="5">
      <t>ゲンカ</t>
    </rPh>
    <phoneticPr fontId="3"/>
  </si>
  <si>
    <t>・②と③の収支が黒字か。現状赤字で人件費で付加価値額が出ている場合、いつ黒字になる見込みか。</t>
    <rPh sb="5" eb="7">
      <t>シュウシ</t>
    </rPh>
    <rPh sb="8" eb="10">
      <t>クロジ</t>
    </rPh>
    <rPh sb="12" eb="14">
      <t>ゲンジョウ</t>
    </rPh>
    <rPh sb="14" eb="16">
      <t>アカジ</t>
    </rPh>
    <rPh sb="17" eb="20">
      <t>ジンケンヒ</t>
    </rPh>
    <rPh sb="21" eb="23">
      <t>フカ</t>
    </rPh>
    <rPh sb="23" eb="25">
      <t>カチ</t>
    </rPh>
    <rPh sb="25" eb="26">
      <t>ガク</t>
    </rPh>
    <rPh sb="27" eb="28">
      <t>デ</t>
    </rPh>
    <rPh sb="31" eb="33">
      <t>バアイ</t>
    </rPh>
    <rPh sb="36" eb="38">
      <t>クロジ</t>
    </rPh>
    <rPh sb="41" eb="43">
      <t>ミコ</t>
    </rPh>
    <phoneticPr fontId="3"/>
  </si>
  <si>
    <t>○一般管理費</t>
    <rPh sb="1" eb="3">
      <t>イッパン</t>
    </rPh>
    <rPh sb="3" eb="6">
      <t>カンリヒ</t>
    </rPh>
    <phoneticPr fontId="3"/>
  </si>
  <si>
    <t>・全く変動がなかったり、付加価値額の目標と人件費の計が同じなど、数字合わせと勘ぐられかねない計画になっていないか。</t>
    <rPh sb="1" eb="2">
      <t>マッタ</t>
    </rPh>
    <rPh sb="3" eb="5">
      <t>ヘンドウ</t>
    </rPh>
    <rPh sb="12" eb="14">
      <t>フカ</t>
    </rPh>
    <rPh sb="14" eb="17">
      <t>カチガク</t>
    </rPh>
    <rPh sb="18" eb="20">
      <t>モクヒョウ</t>
    </rPh>
    <rPh sb="21" eb="24">
      <t>ジンケンヒ</t>
    </rPh>
    <rPh sb="25" eb="26">
      <t>ケイ</t>
    </rPh>
    <rPh sb="27" eb="28">
      <t>オナ</t>
    </rPh>
    <rPh sb="32" eb="34">
      <t>スウジ</t>
    </rPh>
    <rPh sb="34" eb="35">
      <t>ア</t>
    </rPh>
    <rPh sb="38" eb="39">
      <t>カン</t>
    </rPh>
    <rPh sb="46" eb="48">
      <t>ケイカク</t>
    </rPh>
    <phoneticPr fontId="4"/>
  </si>
  <si>
    <t>規模拡大の根拠</t>
    <rPh sb="0" eb="2">
      <t>キボ</t>
    </rPh>
    <rPh sb="2" eb="4">
      <t>カクダイ</t>
    </rPh>
    <rPh sb="5" eb="7">
      <t>コンキョ</t>
    </rPh>
    <phoneticPr fontId="4"/>
  </si>
  <si>
    <t>生産規模合計（延べ作付面積）</t>
    <rPh sb="0" eb="2">
      <t>セイサン</t>
    </rPh>
    <rPh sb="2" eb="4">
      <t>キボ</t>
    </rPh>
    <rPh sb="4" eb="6">
      <t>ゴウケイ</t>
    </rPh>
    <rPh sb="7" eb="8">
      <t>ノ</t>
    </rPh>
    <rPh sb="9" eb="13">
      <t>サクツケメンセキ</t>
    </rPh>
    <phoneticPr fontId="4"/>
  </si>
  <si>
    <t>経営面積(実面積)</t>
    <rPh sb="0" eb="4">
      <t>ケイエイメンセキ</t>
    </rPh>
    <rPh sb="5" eb="8">
      <t>ジツメンセキ</t>
    </rPh>
    <phoneticPr fontId="4"/>
  </si>
  <si>
    <t>延べ作付面積－実面積</t>
    <rPh sb="0" eb="1">
      <t>ノ</t>
    </rPh>
    <rPh sb="2" eb="6">
      <t>サクツケメンセキ</t>
    </rPh>
    <rPh sb="7" eb="10">
      <t>ジツメンセキ</t>
    </rPh>
    <phoneticPr fontId="4"/>
  </si>
  <si>
    <t>①＋②＋・・・</t>
    <phoneticPr fontId="4"/>
  </si>
  <si>
    <t>全費用で算出の場合</t>
    <rPh sb="0" eb="1">
      <t>ゼン</t>
    </rPh>
    <rPh sb="1" eb="3">
      <t>ヒヨウ</t>
    </rPh>
    <rPh sb="4" eb="6">
      <t>サンシュツ</t>
    </rPh>
    <rPh sb="7" eb="9">
      <t>バアイ</t>
    </rPh>
    <phoneticPr fontId="4"/>
  </si>
  <si>
    <t>事業に関連する項目を抽出して算出の場合</t>
    <rPh sb="0" eb="2">
      <t>ジギョウ</t>
    </rPh>
    <rPh sb="3" eb="5">
      <t>カンレン</t>
    </rPh>
    <rPh sb="7" eb="9">
      <t>コウモク</t>
    </rPh>
    <rPh sb="10" eb="12">
      <t>チュウシュツ</t>
    </rPh>
    <rPh sb="14" eb="16">
      <t>サンシュツ</t>
    </rPh>
    <rPh sb="17" eb="19">
      <t>バアイ</t>
    </rPh>
    <phoneticPr fontId="4"/>
  </si>
  <si>
    <t>内容</t>
    <rPh sb="0" eb="2">
      <t>ナイヨウ</t>
    </rPh>
    <phoneticPr fontId="4"/>
  </si>
  <si>
    <t>租税公課</t>
    <rPh sb="0" eb="2">
      <t>ソゼイ</t>
    </rPh>
    <rPh sb="2" eb="4">
      <t>コウカ</t>
    </rPh>
    <phoneticPr fontId="4"/>
  </si>
  <si>
    <t>農薬・衛生費</t>
    <rPh sb="0" eb="2">
      <t>ノウヤク</t>
    </rPh>
    <rPh sb="3" eb="6">
      <t>エイセイヒ</t>
    </rPh>
    <phoneticPr fontId="4"/>
  </si>
  <si>
    <t>素畜費</t>
    <rPh sb="0" eb="1">
      <t>ソ</t>
    </rPh>
    <rPh sb="1" eb="2">
      <t>チク</t>
    </rPh>
    <rPh sb="2" eb="3">
      <t>ヒ</t>
    </rPh>
    <phoneticPr fontId="4"/>
  </si>
  <si>
    <t>動力光熱費</t>
    <rPh sb="0" eb="2">
      <t>ドウリョク</t>
    </rPh>
    <rPh sb="2" eb="5">
      <t>コウネツヒ</t>
    </rPh>
    <phoneticPr fontId="4"/>
  </si>
  <si>
    <t>飼料費</t>
    <rPh sb="0" eb="3">
      <t>シリョウヒ</t>
    </rPh>
    <phoneticPr fontId="4"/>
  </si>
  <si>
    <t>荷造運搬手数料</t>
    <rPh sb="0" eb="2">
      <t>ニヅク</t>
    </rPh>
    <rPh sb="2" eb="4">
      <t>ウンパン</t>
    </rPh>
    <rPh sb="4" eb="7">
      <t>テスウリョウ</t>
    </rPh>
    <phoneticPr fontId="4"/>
  </si>
  <si>
    <t>雇人費（④）</t>
    <rPh sb="0" eb="1">
      <t>ヤト</t>
    </rPh>
    <rPh sb="1" eb="2">
      <t>ヒト</t>
    </rPh>
    <rPh sb="2" eb="3">
      <t>ヒ</t>
    </rPh>
    <phoneticPr fontId="4"/>
  </si>
  <si>
    <t>利子割引料</t>
    <rPh sb="0" eb="2">
      <t>リシ</t>
    </rPh>
    <rPh sb="2" eb="5">
      <t>ワリビキリョウ</t>
    </rPh>
    <phoneticPr fontId="4"/>
  </si>
  <si>
    <t>事務通信費</t>
    <rPh sb="0" eb="5">
      <t>ジムツウシンヒ</t>
    </rPh>
    <phoneticPr fontId="4"/>
  </si>
  <si>
    <t>研修費</t>
    <rPh sb="0" eb="3">
      <t>ケンシュウヒ</t>
    </rPh>
    <phoneticPr fontId="4"/>
  </si>
  <si>
    <t>接待交際費</t>
    <rPh sb="0" eb="5">
      <t>セッタイコウサイヒ</t>
    </rPh>
    <phoneticPr fontId="4"/>
  </si>
  <si>
    <t>報酬手当</t>
    <rPh sb="0" eb="4">
      <t>ホウシュウテアテ</t>
    </rPh>
    <phoneticPr fontId="4"/>
  </si>
  <si>
    <t>雑費</t>
    <rPh sb="0" eb="2">
      <t>ザッピ</t>
    </rPh>
    <phoneticPr fontId="4"/>
  </si>
  <si>
    <t>小計</t>
    <rPh sb="0" eb="2">
      <t>ショウケイ</t>
    </rPh>
    <phoneticPr fontId="4"/>
  </si>
  <si>
    <t>経営面積（a）</t>
    <rPh sb="0" eb="2">
      <t>ケイエイ</t>
    </rPh>
    <rPh sb="2" eb="4">
      <t>メンセキ</t>
    </rPh>
    <phoneticPr fontId="4"/>
  </si>
  <si>
    <t>目標設定（円/10a）</t>
    <rPh sb="0" eb="2">
      <t>モクヒョウ</t>
    </rPh>
    <rPh sb="2" eb="4">
      <t>セッテイ</t>
    </rPh>
    <rPh sb="5" eb="6">
      <t>エン</t>
    </rPh>
    <phoneticPr fontId="4"/>
  </si>
  <si>
    <t>削減率</t>
    <rPh sb="0" eb="2">
      <t>サクゲン</t>
    </rPh>
    <rPh sb="2" eb="3">
      <t>リツ</t>
    </rPh>
    <phoneticPr fontId="4"/>
  </si>
  <si>
    <t>(9+10+11-12+13)</t>
    <phoneticPr fontId="3"/>
  </si>
  <si>
    <t>（令和5年度）</t>
    <rPh sb="1" eb="3">
      <t>レイワ</t>
    </rPh>
    <rPh sb="4" eb="6">
      <t>ネンド</t>
    </rPh>
    <phoneticPr fontId="4"/>
  </si>
  <si>
    <t>（令和6年度）</t>
    <rPh sb="1" eb="3">
      <t>レイワ</t>
    </rPh>
    <rPh sb="4" eb="6">
      <t>ネンド</t>
    </rPh>
    <phoneticPr fontId="4"/>
  </si>
  <si>
    <t>（令和7年度）</t>
    <rPh sb="1" eb="3">
      <t>レイワ</t>
    </rPh>
    <rPh sb="4" eb="6">
      <t>ネンド</t>
    </rPh>
    <phoneticPr fontId="4"/>
  </si>
  <si>
    <t>（令和8年度）</t>
    <rPh sb="1" eb="3">
      <t>レイワ</t>
    </rPh>
    <rPh sb="4" eb="6">
      <t>ネンド</t>
    </rPh>
    <phoneticPr fontId="4"/>
  </si>
  <si>
    <t>現状値（令和5年度）</t>
    <rPh sb="0" eb="2">
      <t>ゲンジョウ</t>
    </rPh>
    <rPh sb="2" eb="3">
      <t>チ</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</si>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</sst>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年&quot;\)"/>
    <numFmt numFmtId="177" formatCode="0.0%"/>
    <numFmt numFmtId="178" formatCode="#,##0.0;&quot;△ &quot;#,##0.0"/>
    <numFmt numFmtId="179" formatCode="#,##0.00;&quot;△ &quot;#,##0.00"/>
    <numFmt numFmtId="180" formatCode="#,##0.0000_ ;[Red]\-#,##0.0000\ "/>
  </numFmts>
  <fonts count="28">
    <font>
      <sz val="11"/>
      <color theme="1"/>
      <name val="ＭＳ Ｐゴシック"/>
      <family val="2"/>
      <charset val="128"/>
      <scheme val="minor"/>
    </font>
    <font>
      <sz val="11"/>
      <name val="ＭＳ Ｐゴシック"/>
      <family val="3"/>
      <charset val="128"/>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ゴシック"/>
      <family val="3"/>
      <charset val="128"/>
    </font>
    <font>
      <sz val="11"/>
      <color rgb="FF0000FF"/>
      <name val="ＭＳ Ｐゴシック"/>
      <family val="3"/>
      <charset val="128"/>
    </font>
    <font>
      <sz val="8"/>
      <color theme="1"/>
      <name val="ＭＳ Ｐゴシック"/>
      <family val="3"/>
      <charset val="128"/>
      <scheme val="minor"/>
    </font>
    <font>
      <sz val="8"/>
      <name val="ＭＳ Ｐゴシック"/>
      <family val="3"/>
      <charset val="128"/>
    </font>
    <font>
      <sz val="9"/>
      <color indexed="81"/>
      <name val="ＭＳ Ｐゴシック"/>
      <family val="3"/>
      <charset val="128"/>
    </font>
    <font>
      <sz val="9"/>
      <color indexed="81"/>
      <name val="MS P ゴシック"/>
      <family val="3"/>
      <charset val="128"/>
    </font>
    <font>
      <sz val="9"/>
      <name val="ＭＳ Ｐゴシック"/>
      <family val="3"/>
      <charset val="128"/>
    </font>
    <font>
      <sz val="16"/>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0"/>
      <name val="ＭＳ Ｐゴシック"/>
      <family val="3"/>
      <charset val="128"/>
    </font>
    <font>
      <b/>
      <sz val="9"/>
      <color indexed="81"/>
      <name val="ＭＳ Ｐゴシック"/>
      <family val="3"/>
      <charset val="128"/>
    </font>
    <font>
      <sz val="11"/>
      <color theme="8"/>
      <name val="ＭＳ Ｐゴシック"/>
      <family val="3"/>
      <charset val="128"/>
    </font>
    <font>
      <b/>
      <sz val="9"/>
      <color indexed="81"/>
      <name val="MS P ゴシック"/>
      <family val="3"/>
      <charset val="128"/>
    </font>
    <font>
      <b/>
      <sz val="11"/>
      <color rgb="FFFF0000"/>
      <name val="ＭＳ ゴシック"/>
      <family val="3"/>
      <charset val="128"/>
    </font>
    <font>
      <sz val="7"/>
      <name val="ＭＳ ゴシック"/>
      <family val="3"/>
      <charset val="128"/>
    </font>
    <font>
      <sz val="11"/>
      <color rgb="FFFF0000"/>
      <name val="ＭＳ Ｐゴシック"/>
      <family val="3"/>
      <charset val="128"/>
    </font>
    <font>
      <b/>
      <sz val="10"/>
      <color indexed="81"/>
      <name val="MS P ゴシック"/>
      <family val="3"/>
      <charset val="128"/>
    </font>
    <font>
      <b/>
      <sz val="9"/>
      <color rgb="FFFF0000"/>
      <name val="ＭＳ Ｐゴシック"/>
      <family val="3"/>
      <charset val="128"/>
    </font>
  </fonts>
  <fills count="12">
    <fill>
      <patternFill patternType="none"/>
    </fill>
    <fill>
      <patternFill patternType="gray125"/>
    </fill>
    <fill>
      <patternFill patternType="solid">
        <fgColor rgb="FFCCFF99"/>
        <bgColor indexed="64"/>
      </patternFill>
    </fill>
    <fill>
      <patternFill patternType="solid">
        <fgColor rgb="FFFFE1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CCCCFF"/>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9">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1" fillId="0" borderId="0" xfId="1">
      <alignment vertical="center"/>
    </xf>
    <xf numFmtId="0" fontId="6" fillId="0" borderId="0" xfId="1" applyFont="1" applyAlignment="1">
      <alignment horizontal="right" vertical="center"/>
    </xf>
    <xf numFmtId="0" fontId="1" fillId="0" borderId="0" xfId="1" applyAlignment="1">
      <alignment horizontal="center" vertical="center"/>
    </xf>
    <xf numFmtId="0" fontId="1" fillId="0" borderId="5" xfId="1" applyFill="1" applyBorder="1" applyAlignment="1">
      <alignment horizontal="left" vertical="center" shrinkToFit="1"/>
    </xf>
    <xf numFmtId="0" fontId="1" fillId="0" borderId="7" xfId="1" applyBorder="1" applyAlignment="1">
      <alignment horizontal="left" vertical="center" shrinkToFit="1"/>
    </xf>
    <xf numFmtId="0" fontId="1" fillId="0" borderId="8" xfId="1" applyFill="1" applyBorder="1" applyAlignment="1">
      <alignment horizontal="center" vertical="center"/>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1" xfId="1" applyFill="1" applyBorder="1" applyAlignment="1">
      <alignment horizontal="center" vertical="center"/>
    </xf>
    <xf numFmtId="0" fontId="1" fillId="0" borderId="7" xfId="1" applyFill="1" applyBorder="1" applyAlignment="1">
      <alignment horizontal="center" vertical="center"/>
    </xf>
    <xf numFmtId="0" fontId="1" fillId="0" borderId="0" xfId="1" applyFill="1" applyBorder="1" applyAlignment="1">
      <alignment horizontal="center" vertical="center"/>
    </xf>
    <xf numFmtId="0" fontId="1" fillId="0" borderId="13" xfId="1" applyFill="1" applyBorder="1" applyAlignment="1">
      <alignment horizontal="center" vertical="center"/>
    </xf>
    <xf numFmtId="0" fontId="1" fillId="0" borderId="14" xfId="1" applyFont="1" applyFill="1" applyBorder="1" applyAlignment="1">
      <alignment horizontal="center" vertical="center"/>
    </xf>
    <xf numFmtId="0" fontId="1" fillId="0" borderId="14" xfId="1" applyFont="1" applyFill="1" applyBorder="1" applyAlignment="1">
      <alignment horizontal="center" vertical="center" shrinkToFit="1"/>
    </xf>
    <xf numFmtId="0" fontId="7" fillId="2" borderId="16" xfId="1" applyFont="1" applyFill="1" applyBorder="1" applyAlignment="1">
      <alignment horizontal="left" vertical="center"/>
    </xf>
    <xf numFmtId="0" fontId="7" fillId="2" borderId="17" xfId="1" applyFont="1" applyFill="1" applyBorder="1" applyAlignment="1">
      <alignment horizontal="left" vertical="center" wrapText="1"/>
    </xf>
    <xf numFmtId="0" fontId="7" fillId="2" borderId="17" xfId="1" applyFont="1" applyFill="1" applyBorder="1" applyAlignment="1">
      <alignment horizontal="right" vertical="center"/>
    </xf>
    <xf numFmtId="0" fontId="7" fillId="2" borderId="18" xfId="1" applyFont="1" applyFill="1" applyBorder="1" applyAlignment="1">
      <alignment horizontal="right" vertical="center"/>
    </xf>
    <xf numFmtId="38" fontId="0" fillId="2" borderId="19" xfId="2" applyFont="1" applyFill="1" applyBorder="1" applyAlignment="1">
      <alignment horizontal="right" vertical="center" wrapText="1"/>
    </xf>
    <xf numFmtId="38" fontId="0" fillId="0" borderId="20" xfId="2" applyFont="1" applyFill="1" applyBorder="1" applyAlignment="1">
      <alignment horizontal="left" vertical="center" wrapText="1"/>
    </xf>
    <xf numFmtId="0" fontId="7" fillId="0" borderId="2" xfId="1" applyFont="1" applyFill="1" applyBorder="1" applyAlignment="1">
      <alignment horizontal="left" vertical="center"/>
    </xf>
    <xf numFmtId="0" fontId="7" fillId="0" borderId="2" xfId="1" applyFont="1" applyFill="1" applyBorder="1" applyAlignment="1">
      <alignment horizontal="left" vertical="center" wrapText="1"/>
    </xf>
    <xf numFmtId="38" fontId="0" fillId="0" borderId="2" xfId="2" applyFont="1" applyFill="1" applyBorder="1" applyAlignment="1">
      <alignment horizontal="right" vertical="center" wrapText="1"/>
    </xf>
    <xf numFmtId="38" fontId="1" fillId="0" borderId="2" xfId="2" applyFont="1" applyFill="1" applyBorder="1" applyAlignment="1">
      <alignment horizontal="left" vertical="center" wrapText="1"/>
    </xf>
    <xf numFmtId="0" fontId="7" fillId="3" borderId="7" xfId="1" applyFont="1" applyFill="1" applyBorder="1" applyAlignment="1">
      <alignment horizontal="left" vertical="center"/>
    </xf>
    <xf numFmtId="0" fontId="7" fillId="3" borderId="21" xfId="1" applyFont="1" applyFill="1" applyBorder="1" applyAlignment="1">
      <alignment horizontal="left" vertical="center" wrapText="1"/>
    </xf>
    <xf numFmtId="0" fontId="7" fillId="3" borderId="22" xfId="1" applyFont="1" applyFill="1" applyBorder="1" applyAlignment="1">
      <alignment horizontal="left" vertical="center" wrapText="1"/>
    </xf>
    <xf numFmtId="38" fontId="0" fillId="3" borderId="23" xfId="2" applyFont="1" applyFill="1" applyBorder="1" applyAlignment="1">
      <alignment horizontal="right" vertical="center" wrapText="1"/>
    </xf>
    <xf numFmtId="38" fontId="0" fillId="0" borderId="24" xfId="2" applyFont="1" applyFill="1" applyBorder="1" applyAlignment="1">
      <alignment horizontal="left" vertical="center" wrapText="1"/>
    </xf>
    <xf numFmtId="0" fontId="1" fillId="3" borderId="7" xfId="1" applyFill="1" applyBorder="1" applyAlignment="1">
      <alignment vertical="center" wrapText="1"/>
    </xf>
    <xf numFmtId="0" fontId="6" fillId="0" borderId="0" xfId="1" applyFont="1">
      <alignment vertical="center"/>
    </xf>
    <xf numFmtId="38" fontId="0" fillId="0" borderId="34" xfId="2" applyFont="1" applyFill="1" applyBorder="1" applyAlignment="1">
      <alignment horizontal="right" vertical="center" wrapText="1"/>
    </xf>
    <xf numFmtId="0" fontId="1" fillId="3" borderId="36" xfId="1" applyFill="1" applyBorder="1" applyAlignment="1">
      <alignment vertical="center" wrapText="1"/>
    </xf>
    <xf numFmtId="38" fontId="0" fillId="0" borderId="19" xfId="2" applyFont="1" applyFill="1" applyBorder="1" applyAlignment="1">
      <alignment horizontal="right" vertical="center" wrapText="1"/>
    </xf>
    <xf numFmtId="40" fontId="0" fillId="0" borderId="19" xfId="2" applyNumberFormat="1" applyFont="1" applyFill="1" applyBorder="1" applyAlignment="1">
      <alignment horizontal="right" vertical="center" wrapText="1"/>
    </xf>
    <xf numFmtId="0" fontId="7" fillId="4" borderId="8" xfId="1" applyFont="1" applyFill="1" applyBorder="1" applyAlignment="1">
      <alignment horizontal="left" vertical="center"/>
    </xf>
    <xf numFmtId="0" fontId="7" fillId="4" borderId="38" xfId="1" applyFont="1" applyFill="1" applyBorder="1" applyAlignment="1">
      <alignment horizontal="left" vertical="center" wrapText="1"/>
    </xf>
    <xf numFmtId="0" fontId="7" fillId="4" borderId="39" xfId="1" applyFont="1" applyFill="1" applyBorder="1" applyAlignment="1">
      <alignment horizontal="left" vertical="center" wrapText="1"/>
    </xf>
    <xf numFmtId="38" fontId="0" fillId="4" borderId="40" xfId="2" applyFont="1" applyFill="1" applyBorder="1" applyAlignment="1">
      <alignment horizontal="right" vertical="center" wrapText="1"/>
    </xf>
    <xf numFmtId="38" fontId="0" fillId="0" borderId="41" xfId="2" applyFont="1" applyFill="1" applyBorder="1" applyAlignment="1">
      <alignment horizontal="left" vertical="center" wrapText="1"/>
    </xf>
    <xf numFmtId="0" fontId="1" fillId="4" borderId="7" xfId="1" applyFill="1" applyBorder="1" applyAlignment="1">
      <alignment vertical="center" wrapText="1"/>
    </xf>
    <xf numFmtId="0" fontId="1" fillId="0" borderId="42" xfId="1" applyFont="1" applyFill="1" applyBorder="1" applyAlignment="1">
      <alignment vertical="center"/>
    </xf>
    <xf numFmtId="0" fontId="1" fillId="0" borderId="32" xfId="1" applyFont="1" applyFill="1" applyBorder="1" applyAlignment="1">
      <alignment vertical="center"/>
    </xf>
    <xf numFmtId="0" fontId="1" fillId="0" borderId="32" xfId="1" applyFont="1" applyFill="1" applyBorder="1" applyAlignment="1">
      <alignment vertical="center" wrapText="1"/>
    </xf>
    <xf numFmtId="3" fontId="1" fillId="0" borderId="34" xfId="1" applyNumberFormat="1" applyFill="1" applyBorder="1">
      <alignment vertical="center"/>
    </xf>
    <xf numFmtId="3" fontId="1" fillId="0" borderId="35" xfId="1" applyNumberFormat="1" applyFill="1" applyBorder="1" applyAlignment="1">
      <alignment horizontal="left" vertical="center" wrapText="1"/>
    </xf>
    <xf numFmtId="0" fontId="1" fillId="0" borderId="25" xfId="1" applyFont="1" applyFill="1" applyBorder="1" applyAlignment="1">
      <alignment vertical="center"/>
    </xf>
    <xf numFmtId="0" fontId="1" fillId="0" borderId="26" xfId="1" applyFont="1" applyFill="1" applyBorder="1" applyAlignment="1">
      <alignment vertical="center"/>
    </xf>
    <xf numFmtId="0" fontId="1" fillId="0" borderId="26" xfId="1" applyFont="1" applyFill="1" applyBorder="1" applyAlignment="1">
      <alignment vertical="center" wrapText="1"/>
    </xf>
    <xf numFmtId="3" fontId="1" fillId="0" borderId="28" xfId="1" applyNumberFormat="1" applyFill="1" applyBorder="1">
      <alignment vertical="center"/>
    </xf>
    <xf numFmtId="3" fontId="1" fillId="0" borderId="29" xfId="1" applyNumberFormat="1" applyFill="1" applyBorder="1" applyAlignment="1">
      <alignment horizontal="left" vertical="center" wrapText="1"/>
    </xf>
    <xf numFmtId="3" fontId="1" fillId="0" borderId="34" xfId="1" applyNumberFormat="1" applyFill="1" applyBorder="1" applyAlignment="1">
      <alignment vertical="center"/>
    </xf>
    <xf numFmtId="3" fontId="1" fillId="0" borderId="28" xfId="1" applyNumberFormat="1" applyFont="1" applyFill="1" applyBorder="1">
      <alignment vertical="center"/>
    </xf>
    <xf numFmtId="0" fontId="1" fillId="4" borderId="36" xfId="1" applyFill="1" applyBorder="1" applyAlignment="1">
      <alignment vertical="center" wrapText="1"/>
    </xf>
    <xf numFmtId="0" fontId="1" fillId="0" borderId="17" xfId="1" applyFont="1" applyFill="1" applyBorder="1" applyAlignment="1">
      <alignment vertical="center"/>
    </xf>
    <xf numFmtId="0" fontId="1" fillId="0" borderId="17" xfId="1" applyFont="1" applyFill="1" applyBorder="1" applyAlignment="1">
      <alignment vertical="center" wrapText="1"/>
    </xf>
    <xf numFmtId="3" fontId="1" fillId="0" borderId="20" xfId="1" applyNumberFormat="1" applyFill="1" applyBorder="1" applyAlignment="1">
      <alignment horizontal="left" vertical="center" wrapText="1"/>
    </xf>
    <xf numFmtId="38" fontId="0" fillId="0" borderId="44" xfId="2" applyFont="1" applyFill="1" applyBorder="1" applyAlignment="1">
      <alignment horizontal="left" vertical="center" wrapText="1"/>
    </xf>
    <xf numFmtId="0" fontId="7" fillId="0" borderId="1" xfId="1" applyFont="1" applyFill="1" applyBorder="1" applyAlignment="1">
      <alignment horizontal="left" vertical="center"/>
    </xf>
    <xf numFmtId="40" fontId="0" fillId="0" borderId="5" xfId="2" applyNumberFormat="1" applyFont="1" applyFill="1" applyBorder="1" applyAlignment="1">
      <alignment horizontal="right" vertical="center" wrapText="1"/>
    </xf>
    <xf numFmtId="0" fontId="7" fillId="0" borderId="3" xfId="1" applyFont="1" applyFill="1" applyBorder="1" applyAlignment="1">
      <alignment horizontal="left" vertical="center" wrapText="1"/>
    </xf>
    <xf numFmtId="38" fontId="0" fillId="0" borderId="5" xfId="2" applyFont="1" applyFill="1" applyBorder="1" applyAlignment="1">
      <alignment horizontal="right" vertical="center" wrapText="1"/>
    </xf>
    <xf numFmtId="0" fontId="1" fillId="0" borderId="0" xfId="1" applyAlignment="1">
      <alignment vertical="center"/>
    </xf>
    <xf numFmtId="0" fontId="1" fillId="0" borderId="0" xfId="1" applyFont="1">
      <alignment vertical="center"/>
    </xf>
    <xf numFmtId="177" fontId="1" fillId="0" borderId="35" xfId="1" applyNumberFormat="1" applyFill="1" applyBorder="1" applyAlignment="1">
      <alignment vertical="center" wrapText="1"/>
    </xf>
    <xf numFmtId="0" fontId="1" fillId="0" borderId="35" xfId="1" applyFill="1" applyBorder="1" applyAlignment="1">
      <alignment vertical="center" wrapText="1"/>
    </xf>
    <xf numFmtId="3" fontId="1" fillId="0" borderId="19" xfId="1" applyNumberFormat="1" applyFill="1" applyBorder="1">
      <alignment vertical="center"/>
    </xf>
    <xf numFmtId="3" fontId="1" fillId="0" borderId="19" xfId="1" applyNumberFormat="1" applyFill="1" applyBorder="1" applyAlignment="1">
      <alignment vertical="center"/>
    </xf>
    <xf numFmtId="0" fontId="1" fillId="0" borderId="47" xfId="1" applyFont="1" applyFill="1" applyBorder="1" applyAlignment="1">
      <alignment vertical="center"/>
    </xf>
    <xf numFmtId="178" fontId="0" fillId="3" borderId="23" xfId="2" applyNumberFormat="1" applyFont="1" applyFill="1" applyBorder="1" applyAlignment="1">
      <alignment horizontal="right" vertical="center" wrapText="1"/>
    </xf>
    <xf numFmtId="178" fontId="0" fillId="0" borderId="34" xfId="2" applyNumberFormat="1" applyFont="1" applyFill="1" applyBorder="1" applyAlignment="1">
      <alignment horizontal="right" vertical="center" wrapText="1"/>
    </xf>
    <xf numFmtId="0" fontId="9" fillId="0" borderId="27" xfId="1" applyFont="1" applyFill="1" applyBorder="1" applyAlignment="1">
      <alignment horizontal="center" vertical="center" shrinkToFit="1"/>
    </xf>
    <xf numFmtId="0" fontId="9" fillId="0" borderId="33"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178" fontId="0" fillId="4" borderId="40" xfId="2" applyNumberFormat="1" applyFont="1" applyFill="1" applyBorder="1" applyAlignment="1">
      <alignment horizontal="right" vertical="center" wrapText="1"/>
    </xf>
    <xf numFmtId="178" fontId="1" fillId="0" borderId="28" xfId="1" applyNumberFormat="1" applyFill="1" applyBorder="1" applyAlignment="1">
      <alignment horizontal="right" vertical="center"/>
    </xf>
    <xf numFmtId="178" fontId="1" fillId="0" borderId="34" xfId="1" applyNumberFormat="1" applyFill="1" applyBorder="1" applyAlignment="1">
      <alignment horizontal="right" vertical="center"/>
    </xf>
    <xf numFmtId="0" fontId="7" fillId="0" borderId="38" xfId="1" applyFont="1" applyFill="1" applyBorder="1" applyAlignment="1">
      <alignment horizontal="left" vertical="center" wrapText="1"/>
    </xf>
    <xf numFmtId="0" fontId="10" fillId="0" borderId="38" xfId="1" applyFont="1" applyFill="1" applyBorder="1" applyAlignment="1">
      <alignment horizontal="left" vertical="center" wrapText="1"/>
    </xf>
    <xf numFmtId="38" fontId="0" fillId="0" borderId="40" xfId="2" applyFont="1" applyFill="1" applyBorder="1" applyAlignment="1">
      <alignment horizontal="right" vertical="center" wrapText="1"/>
    </xf>
    <xf numFmtId="40" fontId="0" fillId="0" borderId="40" xfId="2" applyNumberFormat="1" applyFont="1" applyFill="1" applyBorder="1" applyAlignment="1">
      <alignment horizontal="right" vertical="center" wrapText="1"/>
    </xf>
    <xf numFmtId="0" fontId="7" fillId="0" borderId="38" xfId="1" applyFont="1" applyFill="1" applyBorder="1" applyAlignment="1">
      <alignment horizontal="left" vertical="center"/>
    </xf>
    <xf numFmtId="38" fontId="0" fillId="4" borderId="40" xfId="2" applyFont="1" applyFill="1" applyBorder="1" applyAlignment="1">
      <alignment vertical="center" wrapText="1"/>
    </xf>
    <xf numFmtId="0" fontId="1" fillId="0" borderId="45" xfId="1" applyFont="1" applyFill="1" applyBorder="1" applyAlignment="1">
      <alignment horizontal="center" vertical="center" wrapText="1"/>
    </xf>
    <xf numFmtId="0" fontId="1" fillId="0" borderId="45" xfId="1" applyFont="1" applyFill="1" applyBorder="1" applyAlignment="1">
      <alignment vertical="center"/>
    </xf>
    <xf numFmtId="0" fontId="9" fillId="0" borderId="45" xfId="1" applyFont="1" applyFill="1" applyBorder="1" applyAlignment="1">
      <alignment horizontal="center" vertical="center" shrinkToFit="1"/>
    </xf>
    <xf numFmtId="0" fontId="1" fillId="4" borderId="48" xfId="1" applyFill="1" applyBorder="1" applyAlignment="1">
      <alignment vertical="center" wrapText="1"/>
    </xf>
    <xf numFmtId="3" fontId="1" fillId="0" borderId="19" xfId="1" applyNumberFormat="1" applyFill="1" applyBorder="1" applyAlignment="1">
      <alignment horizontal="left" vertical="center" wrapText="1"/>
    </xf>
    <xf numFmtId="0" fontId="1" fillId="0" borderId="37" xfId="1" applyFont="1" applyFill="1" applyBorder="1" applyAlignment="1">
      <alignment horizontal="left" vertical="center"/>
    </xf>
    <xf numFmtId="38" fontId="0" fillId="0" borderId="40" xfId="2" applyFont="1" applyFill="1" applyBorder="1" applyAlignment="1" applyProtection="1">
      <alignment horizontal="right" vertical="center" wrapText="1"/>
    </xf>
    <xf numFmtId="0" fontId="7" fillId="5" borderId="7" xfId="1" applyFont="1" applyFill="1" applyBorder="1" applyAlignment="1">
      <alignment horizontal="left" vertical="center"/>
    </xf>
    <xf numFmtId="0" fontId="7" fillId="5" borderId="45" xfId="1" applyFont="1" applyFill="1" applyBorder="1" applyAlignment="1">
      <alignment horizontal="left" vertical="center"/>
    </xf>
    <xf numFmtId="0" fontId="7" fillId="5" borderId="45" xfId="1" applyFont="1" applyFill="1" applyBorder="1" applyAlignment="1">
      <alignment horizontal="left" vertical="center" wrapText="1"/>
    </xf>
    <xf numFmtId="0" fontId="10" fillId="5" borderId="45" xfId="1" applyFont="1" applyFill="1" applyBorder="1" applyAlignment="1">
      <alignment horizontal="left" vertical="center" wrapText="1"/>
    </xf>
    <xf numFmtId="0" fontId="11" fillId="5" borderId="46" xfId="1" applyFont="1" applyFill="1" applyBorder="1" applyAlignment="1">
      <alignment vertical="center"/>
    </xf>
    <xf numFmtId="38" fontId="0" fillId="5" borderId="50" xfId="2" applyFont="1" applyFill="1" applyBorder="1" applyAlignment="1">
      <alignment horizontal="left" vertical="center" wrapText="1"/>
    </xf>
    <xf numFmtId="0" fontId="8" fillId="0" borderId="0" xfId="1" applyFont="1">
      <alignment vertical="center"/>
    </xf>
    <xf numFmtId="0" fontId="8" fillId="0" borderId="0" xfId="1" applyFont="1" applyAlignment="1">
      <alignment horizontal="left" vertical="center"/>
    </xf>
    <xf numFmtId="0" fontId="8" fillId="0" borderId="34" xfId="1" applyFont="1" applyBorder="1" applyAlignment="1">
      <alignment horizontal="center" vertical="center"/>
    </xf>
    <xf numFmtId="0" fontId="8" fillId="0" borderId="51" xfId="1" applyFont="1" applyBorder="1" applyAlignment="1">
      <alignment horizontal="center" vertical="center"/>
    </xf>
    <xf numFmtId="0" fontId="16" fillId="0" borderId="52" xfId="1" applyFont="1" applyBorder="1" applyAlignment="1">
      <alignment horizontal="center" vertical="center" shrinkToFit="1"/>
    </xf>
    <xf numFmtId="38" fontId="8" fillId="0" borderId="51" xfId="2" applyFont="1" applyBorder="1" applyAlignment="1">
      <alignment vertical="center" shrinkToFit="1"/>
    </xf>
    <xf numFmtId="0" fontId="8" fillId="0" borderId="53" xfId="1" applyFont="1" applyBorder="1" applyAlignment="1">
      <alignment horizontal="left" vertical="center" shrinkToFit="1"/>
    </xf>
    <xf numFmtId="0" fontId="8" fillId="0" borderId="54" xfId="1" applyFont="1" applyBorder="1" applyAlignment="1">
      <alignment horizontal="center" vertical="center"/>
    </xf>
    <xf numFmtId="0" fontId="16" fillId="0" borderId="55" xfId="1" applyFont="1" applyBorder="1" applyAlignment="1">
      <alignment horizontal="center" vertical="center" shrinkToFit="1"/>
    </xf>
    <xf numFmtId="38" fontId="8" fillId="0" borderId="54" xfId="2" applyFont="1" applyBorder="1" applyAlignment="1">
      <alignment vertical="center" shrinkToFit="1"/>
    </xf>
    <xf numFmtId="0" fontId="8" fillId="0" borderId="56" xfId="1" applyFont="1" applyBorder="1" applyAlignment="1">
      <alignment horizontal="left" vertical="center" shrinkToFit="1"/>
    </xf>
    <xf numFmtId="0" fontId="8" fillId="0" borderId="57" xfId="1" applyFont="1" applyBorder="1" applyAlignment="1">
      <alignment horizontal="center" vertical="center"/>
    </xf>
    <xf numFmtId="0" fontId="16" fillId="0" borderId="58" xfId="1" applyFont="1" applyBorder="1" applyAlignment="1">
      <alignment horizontal="center" vertical="center" shrinkToFit="1"/>
    </xf>
    <xf numFmtId="38" fontId="8" fillId="0" borderId="57" xfId="2" applyFont="1" applyBorder="1" applyAlignment="1">
      <alignment vertical="center" shrinkToFit="1"/>
    </xf>
    <xf numFmtId="0" fontId="8" fillId="0" borderId="59" xfId="1" applyFont="1" applyBorder="1" applyAlignment="1">
      <alignment horizontal="left" vertical="center" shrinkToFit="1"/>
    </xf>
    <xf numFmtId="0" fontId="16" fillId="0" borderId="62" xfId="1" applyFont="1" applyBorder="1" applyAlignment="1">
      <alignment horizontal="center" vertical="center" shrinkToFit="1"/>
    </xf>
    <xf numFmtId="38" fontId="8" fillId="0" borderId="60" xfId="2" applyFont="1" applyBorder="1" applyAlignment="1">
      <alignment vertical="center" shrinkToFit="1"/>
    </xf>
    <xf numFmtId="0" fontId="8" fillId="0" borderId="63" xfId="1" applyFont="1" applyBorder="1" applyAlignment="1">
      <alignment horizontal="left" vertical="center" shrinkToFit="1"/>
    </xf>
    <xf numFmtId="0" fontId="16" fillId="0" borderId="64" xfId="1" applyFont="1" applyBorder="1" applyAlignment="1">
      <alignment horizontal="center" vertical="center" shrinkToFit="1"/>
    </xf>
    <xf numFmtId="0" fontId="8" fillId="0" borderId="21" xfId="1" applyFont="1" applyBorder="1" applyAlignment="1">
      <alignment horizontal="right" vertical="center"/>
    </xf>
    <xf numFmtId="0" fontId="8" fillId="0" borderId="21" xfId="1" applyFont="1" applyBorder="1">
      <alignment vertical="center"/>
    </xf>
    <xf numFmtId="40" fontId="8" fillId="0" borderId="31" xfId="2" applyNumberFormat="1" applyFont="1" applyBorder="1">
      <alignment vertical="center"/>
    </xf>
    <xf numFmtId="0" fontId="8" fillId="0" borderId="22" xfId="1" applyFont="1" applyBorder="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38" fontId="8" fillId="0" borderId="56" xfId="2" applyFont="1" applyBorder="1" applyAlignment="1">
      <alignment horizontal="left" vertical="center" shrinkToFit="1"/>
    </xf>
    <xf numFmtId="38" fontId="8" fillId="0" borderId="59" xfId="2" applyFont="1" applyBorder="1" applyAlignment="1">
      <alignment horizontal="left" vertical="center" shrinkToFit="1"/>
    </xf>
    <xf numFmtId="38" fontId="8" fillId="0" borderId="63" xfId="2" applyFont="1" applyBorder="1" applyAlignment="1">
      <alignment horizontal="left" vertical="center" shrinkToFit="1"/>
    </xf>
    <xf numFmtId="0" fontId="8" fillId="0" borderId="0" xfId="1" applyFont="1" applyBorder="1" applyAlignment="1">
      <alignment horizontal="center" vertical="center"/>
    </xf>
    <xf numFmtId="0" fontId="8" fillId="0" borderId="0" xfId="1" applyFont="1" applyBorder="1">
      <alignment vertical="center"/>
    </xf>
    <xf numFmtId="0" fontId="8" fillId="0" borderId="0" xfId="1" applyFont="1" applyBorder="1" applyAlignment="1">
      <alignment horizontal="left" vertical="center"/>
    </xf>
    <xf numFmtId="0" fontId="8" fillId="0" borderId="42"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shrinkToFit="1"/>
    </xf>
    <xf numFmtId="38" fontId="8" fillId="0" borderId="60" xfId="1" applyNumberFormat="1" applyFont="1" applyBorder="1" applyAlignment="1">
      <alignment vertical="center" shrinkToFit="1"/>
    </xf>
    <xf numFmtId="0" fontId="8" fillId="0" borderId="61" xfId="1" applyFont="1" applyBorder="1" applyAlignment="1">
      <alignment horizontal="left" vertical="center"/>
    </xf>
    <xf numFmtId="0" fontId="8" fillId="0" borderId="63" xfId="1" applyFont="1" applyBorder="1" applyAlignment="1">
      <alignment horizontal="left" vertical="center"/>
    </xf>
    <xf numFmtId="38" fontId="8" fillId="0" borderId="61" xfId="1" applyNumberFormat="1" applyFont="1" applyBorder="1" applyAlignment="1">
      <alignment vertical="center" shrinkToFit="1"/>
    </xf>
    <xf numFmtId="0" fontId="18" fillId="0" borderId="0" xfId="1" applyFont="1">
      <alignment vertical="center"/>
    </xf>
    <xf numFmtId="179" fontId="0" fillId="2" borderId="19" xfId="2" applyNumberFormat="1" applyFont="1" applyFill="1" applyBorder="1" applyAlignment="1">
      <alignment horizontal="right" vertical="center" wrapText="1"/>
    </xf>
    <xf numFmtId="179" fontId="0" fillId="5" borderId="43" xfId="2" applyNumberFormat="1" applyFont="1" applyFill="1" applyBorder="1" applyAlignment="1">
      <alignment horizontal="right" vertical="center" wrapText="1"/>
    </xf>
    <xf numFmtId="0" fontId="8" fillId="0" borderId="42" xfId="1" applyFont="1" applyFill="1" applyBorder="1" applyAlignment="1">
      <alignment vertical="center"/>
    </xf>
    <xf numFmtId="0" fontId="8" fillId="0" borderId="32" xfId="1" applyFont="1" applyFill="1" applyBorder="1" applyAlignment="1">
      <alignment vertical="center"/>
    </xf>
    <xf numFmtId="0" fontId="1" fillId="0" borderId="42" xfId="1" applyFill="1" applyBorder="1" applyAlignment="1">
      <alignment vertical="center"/>
    </xf>
    <xf numFmtId="0" fontId="1" fillId="0" borderId="32" xfId="1" applyFill="1" applyBorder="1" applyAlignment="1">
      <alignment vertical="center"/>
    </xf>
    <xf numFmtId="0" fontId="1" fillId="0" borderId="47" xfId="1" applyFill="1" applyBorder="1" applyAlignment="1">
      <alignment vertical="center"/>
    </xf>
    <xf numFmtId="0" fontId="1" fillId="0" borderId="17" xfId="1" applyFill="1" applyBorder="1" applyAlignment="1">
      <alignment vertical="center"/>
    </xf>
    <xf numFmtId="0" fontId="1" fillId="0" borderId="65" xfId="1" applyFill="1" applyBorder="1" applyAlignment="1">
      <alignment vertical="center"/>
    </xf>
    <xf numFmtId="0" fontId="1" fillId="0" borderId="26" xfId="1" applyFill="1" applyBorder="1" applyAlignment="1">
      <alignment vertical="center"/>
    </xf>
    <xf numFmtId="0" fontId="1" fillId="0" borderId="32" xfId="1" applyFill="1" applyBorder="1" applyAlignment="1">
      <alignment vertical="center" wrapText="1"/>
    </xf>
    <xf numFmtId="0" fontId="8" fillId="0" borderId="32" xfId="1" applyFont="1" applyFill="1" applyBorder="1" applyAlignment="1">
      <alignment horizontal="left" vertical="center"/>
    </xf>
    <xf numFmtId="40" fontId="0" fillId="0" borderId="34" xfId="2" applyNumberFormat="1" applyFont="1" applyFill="1" applyBorder="1" applyAlignment="1">
      <alignment horizontal="right" vertical="center" wrapText="1"/>
    </xf>
    <xf numFmtId="0" fontId="1" fillId="0" borderId="7" xfId="1" applyFill="1" applyBorder="1" applyAlignment="1">
      <alignment vertical="center" wrapText="1"/>
    </xf>
    <xf numFmtId="0" fontId="1" fillId="0" borderId="33" xfId="1" applyFill="1" applyBorder="1" applyAlignment="1">
      <alignment horizontal="center" vertical="center"/>
    </xf>
    <xf numFmtId="38" fontId="0" fillId="0" borderId="14" xfId="2" applyFont="1" applyFill="1" applyBorder="1" applyAlignment="1">
      <alignment horizontal="right" vertical="center" wrapText="1"/>
    </xf>
    <xf numFmtId="40" fontId="0" fillId="0" borderId="14" xfId="2" applyNumberFormat="1" applyFont="1" applyFill="1" applyBorder="1" applyAlignment="1">
      <alignment horizontal="right" vertical="center" wrapText="1"/>
    </xf>
    <xf numFmtId="177" fontId="1" fillId="0" borderId="15" xfId="1" applyNumberFormat="1" applyFill="1" applyBorder="1" applyAlignment="1">
      <alignment vertical="center" wrapText="1"/>
    </xf>
    <xf numFmtId="0" fontId="7" fillId="0" borderId="9" xfId="1" applyFont="1" applyFill="1" applyBorder="1" applyAlignment="1">
      <alignment horizontal="left" vertical="center"/>
    </xf>
    <xf numFmtId="0" fontId="7" fillId="0" borderId="9" xfId="1" applyFont="1" applyFill="1" applyBorder="1" applyAlignment="1">
      <alignment horizontal="left" vertical="center" wrapText="1"/>
    </xf>
    <xf numFmtId="38" fontId="0" fillId="0" borderId="9" xfId="2" applyFont="1" applyFill="1" applyBorder="1" applyAlignment="1">
      <alignment horizontal="right" vertical="center" wrapText="1"/>
    </xf>
    <xf numFmtId="38" fontId="1" fillId="0" borderId="9" xfId="2" applyFont="1" applyFill="1" applyBorder="1" applyAlignment="1">
      <alignment horizontal="left" vertical="center" wrapText="1"/>
    </xf>
    <xf numFmtId="0" fontId="7" fillId="0" borderId="45" xfId="1" applyFont="1" applyFill="1" applyBorder="1" applyAlignment="1">
      <alignment horizontal="left" vertical="center"/>
    </xf>
    <xf numFmtId="0" fontId="7" fillId="0" borderId="45" xfId="1" applyFont="1" applyFill="1" applyBorder="1" applyAlignment="1">
      <alignment horizontal="left" vertical="center" wrapText="1"/>
    </xf>
    <xf numFmtId="38" fontId="0" fillId="0" borderId="45" xfId="2" applyFont="1" applyFill="1" applyBorder="1" applyAlignment="1">
      <alignment horizontal="right" vertical="center" wrapText="1"/>
    </xf>
    <xf numFmtId="38" fontId="1" fillId="0" borderId="45" xfId="2" applyFont="1" applyFill="1" applyBorder="1" applyAlignment="1">
      <alignment horizontal="left" vertical="center" wrapText="1"/>
    </xf>
    <xf numFmtId="0" fontId="7" fillId="0" borderId="8" xfId="1" applyFont="1" applyFill="1" applyBorder="1" applyAlignment="1">
      <alignment horizontal="left" vertical="center"/>
    </xf>
    <xf numFmtId="0" fontId="7" fillId="0" borderId="10" xfId="1" applyFont="1" applyFill="1" applyBorder="1" applyAlignment="1">
      <alignment horizontal="left" vertical="center" wrapText="1"/>
    </xf>
    <xf numFmtId="38" fontId="0" fillId="0" borderId="11" xfId="2" applyFont="1" applyFill="1" applyBorder="1" applyAlignment="1">
      <alignment horizontal="right" vertical="center" wrapText="1"/>
    </xf>
    <xf numFmtId="38" fontId="0" fillId="0" borderId="12" xfId="2" applyFont="1" applyFill="1" applyBorder="1" applyAlignment="1">
      <alignment horizontal="left" vertical="center" wrapText="1"/>
    </xf>
    <xf numFmtId="0" fontId="1" fillId="0" borderId="0" xfId="1" applyBorder="1" applyAlignment="1">
      <alignment vertical="center"/>
    </xf>
    <xf numFmtId="0" fontId="1" fillId="0" borderId="0" xfId="1" applyBorder="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38" fontId="0" fillId="0" borderId="14" xfId="2" applyFont="1" applyFill="1" applyBorder="1" applyAlignment="1" applyProtection="1">
      <alignment horizontal="right" vertical="center" wrapText="1"/>
    </xf>
    <xf numFmtId="38" fontId="0" fillId="0" borderId="15" xfId="2" applyFont="1" applyFill="1" applyBorder="1" applyAlignment="1">
      <alignment horizontal="left" vertical="center" wrapText="1"/>
    </xf>
    <xf numFmtId="0" fontId="1" fillId="5" borderId="32" xfId="1" applyFont="1" applyFill="1" applyBorder="1" applyAlignment="1">
      <alignment vertical="center"/>
    </xf>
    <xf numFmtId="0" fontId="1" fillId="5" borderId="26" xfId="1" applyFont="1" applyFill="1" applyBorder="1" applyAlignment="1">
      <alignment vertical="center" wrapText="1"/>
    </xf>
    <xf numFmtId="0" fontId="9" fillId="5" borderId="27" xfId="1" applyFont="1" applyFill="1" applyBorder="1" applyAlignment="1">
      <alignment horizontal="center" vertical="center" shrinkToFit="1"/>
    </xf>
    <xf numFmtId="3" fontId="1" fillId="5" borderId="28" xfId="1" applyNumberFormat="1" applyFill="1" applyBorder="1">
      <alignment vertical="center"/>
    </xf>
    <xf numFmtId="178" fontId="1" fillId="5" borderId="28" xfId="1" applyNumberFormat="1" applyFill="1" applyBorder="1" applyAlignment="1">
      <alignment horizontal="right" vertical="center"/>
    </xf>
    <xf numFmtId="3" fontId="1" fillId="5" borderId="29" xfId="1" applyNumberFormat="1" applyFill="1" applyBorder="1" applyAlignment="1">
      <alignment horizontal="left" vertical="center" wrapText="1"/>
    </xf>
    <xf numFmtId="0" fontId="1" fillId="0" borderId="31" xfId="1" applyFont="1" applyFill="1" applyBorder="1" applyAlignment="1">
      <alignment vertical="center"/>
    </xf>
    <xf numFmtId="0" fontId="1" fillId="0" borderId="21" xfId="1" applyFont="1" applyFill="1" applyBorder="1" applyAlignment="1">
      <alignment vertical="center"/>
    </xf>
    <xf numFmtId="0" fontId="1" fillId="0" borderId="21" xfId="1" applyFont="1" applyFill="1" applyBorder="1" applyAlignment="1">
      <alignment vertical="center" wrapText="1"/>
    </xf>
    <xf numFmtId="0" fontId="9" fillId="0" borderId="22" xfId="1" applyFont="1" applyFill="1" applyBorder="1" applyAlignment="1">
      <alignment horizontal="center" vertical="center" shrinkToFit="1"/>
    </xf>
    <xf numFmtId="3" fontId="1" fillId="0" borderId="23" xfId="1" applyNumberFormat="1" applyFill="1" applyBorder="1">
      <alignment vertical="center"/>
    </xf>
    <xf numFmtId="178" fontId="1" fillId="0" borderId="23" xfId="1" applyNumberFormat="1" applyFill="1" applyBorder="1" applyAlignment="1">
      <alignment horizontal="right" vertical="center"/>
    </xf>
    <xf numFmtId="3" fontId="1" fillId="0" borderId="24" xfId="1" applyNumberFormat="1" applyFill="1" applyBorder="1" applyAlignment="1">
      <alignment horizontal="left" vertical="center" wrapText="1"/>
    </xf>
    <xf numFmtId="0" fontId="1" fillId="5" borderId="8" xfId="1" applyFill="1" applyBorder="1" applyAlignment="1">
      <alignment vertical="center"/>
    </xf>
    <xf numFmtId="0" fontId="1" fillId="5" borderId="38" xfId="1" applyFont="1" applyFill="1" applyBorder="1" applyAlignment="1">
      <alignment vertical="center"/>
    </xf>
    <xf numFmtId="0" fontId="1" fillId="5" borderId="38" xfId="1" applyFont="1" applyFill="1" applyBorder="1" applyAlignment="1">
      <alignment vertical="center" wrapText="1"/>
    </xf>
    <xf numFmtId="0" fontId="9" fillId="5" borderId="39" xfId="1" applyFont="1" applyFill="1" applyBorder="1" applyAlignment="1">
      <alignment horizontal="center" vertical="center" shrinkToFit="1"/>
    </xf>
    <xf numFmtId="3" fontId="1" fillId="5" borderId="40" xfId="1" applyNumberFormat="1" applyFill="1" applyBorder="1">
      <alignment vertical="center"/>
    </xf>
    <xf numFmtId="3" fontId="1" fillId="5" borderId="40" xfId="1" applyNumberFormat="1" applyFill="1" applyBorder="1" applyAlignment="1">
      <alignment vertical="center"/>
    </xf>
    <xf numFmtId="178" fontId="1" fillId="5" borderId="40" xfId="1" applyNumberFormat="1" applyFill="1" applyBorder="1" applyAlignment="1">
      <alignment horizontal="right" vertical="center"/>
    </xf>
    <xf numFmtId="3" fontId="1" fillId="5" borderId="41" xfId="1" applyNumberFormat="1" applyFill="1" applyBorder="1" applyAlignment="1">
      <alignment horizontal="left" vertical="center" wrapText="1"/>
    </xf>
    <xf numFmtId="0" fontId="7" fillId="4" borderId="38" xfId="1" applyFont="1" applyFill="1" applyBorder="1" applyAlignment="1">
      <alignment horizontal="right" vertical="center" wrapText="1"/>
    </xf>
    <xf numFmtId="0" fontId="21" fillId="0" borderId="33" xfId="1" applyFont="1" applyFill="1" applyBorder="1" applyAlignment="1">
      <alignment horizontal="center" vertical="center"/>
    </xf>
    <xf numFmtId="0" fontId="21" fillId="0" borderId="18" xfId="1" applyFont="1" applyFill="1" applyBorder="1" applyAlignment="1">
      <alignment horizontal="center" vertical="center"/>
    </xf>
    <xf numFmtId="0" fontId="7" fillId="4" borderId="38" xfId="1" applyFont="1" applyFill="1" applyBorder="1" applyAlignment="1">
      <alignment horizontal="right" vertical="center"/>
    </xf>
    <xf numFmtId="0" fontId="21" fillId="0" borderId="39" xfId="1" applyFont="1" applyFill="1" applyBorder="1" applyAlignment="1">
      <alignment horizontal="center" vertical="center"/>
    </xf>
    <xf numFmtId="0" fontId="21" fillId="0" borderId="13" xfId="1" applyFont="1" applyFill="1" applyBorder="1" applyAlignment="1">
      <alignment horizontal="center" vertical="center"/>
    </xf>
    <xf numFmtId="0" fontId="7" fillId="5" borderId="45" xfId="1" applyFont="1" applyFill="1" applyBorder="1" applyAlignment="1">
      <alignment horizontal="right" vertical="center" wrapText="1"/>
    </xf>
    <xf numFmtId="38" fontId="0" fillId="5" borderId="4" xfId="0" applyNumberFormat="1" applyFill="1" applyBorder="1">
      <alignment vertical="center"/>
    </xf>
    <xf numFmtId="38" fontId="0" fillId="5" borderId="5" xfId="0" applyNumberFormat="1" applyFill="1" applyBorder="1">
      <alignment vertical="center"/>
    </xf>
    <xf numFmtId="0" fontId="8" fillId="0" borderId="28" xfId="1" applyFont="1" applyBorder="1" applyAlignment="1">
      <alignment horizontal="center" vertical="center"/>
    </xf>
    <xf numFmtId="0" fontId="8" fillId="0" borderId="61" xfId="1" applyFont="1" applyBorder="1" applyAlignment="1">
      <alignment horizontal="left" vertical="center"/>
    </xf>
    <xf numFmtId="3" fontId="1" fillId="0" borderId="0" xfId="1" applyNumberFormat="1">
      <alignment vertical="center"/>
    </xf>
    <xf numFmtId="38" fontId="8" fillId="0" borderId="0" xfId="1" applyNumberFormat="1" applyFont="1">
      <alignment vertical="center"/>
    </xf>
    <xf numFmtId="180" fontId="8" fillId="0" borderId="54" xfId="2" applyNumberFormat="1" applyFont="1" applyBorder="1" applyAlignment="1">
      <alignment vertical="center" shrinkToFit="1"/>
    </xf>
    <xf numFmtId="3" fontId="19" fillId="0" borderId="29" xfId="1" applyNumberFormat="1" applyFont="1" applyFill="1" applyBorder="1" applyAlignment="1">
      <alignment horizontal="left" vertical="center" wrapText="1"/>
    </xf>
    <xf numFmtId="38" fontId="0" fillId="6" borderId="34" xfId="2" applyFont="1" applyFill="1" applyBorder="1" applyAlignment="1">
      <alignment horizontal="right" vertical="center" wrapText="1"/>
    </xf>
    <xf numFmtId="0" fontId="1" fillId="6" borderId="35" xfId="1" applyFill="1" applyBorder="1" applyAlignment="1">
      <alignment horizontal="left" vertical="center" wrapText="1"/>
    </xf>
    <xf numFmtId="178" fontId="0" fillId="6" borderId="34" xfId="2" applyNumberFormat="1" applyFont="1" applyFill="1" applyBorder="1" applyAlignment="1">
      <alignment horizontal="right" vertical="center" wrapText="1"/>
    </xf>
    <xf numFmtId="0" fontId="1" fillId="6" borderId="35" xfId="1" applyFill="1" applyBorder="1" applyAlignment="1">
      <alignment vertical="center" shrinkToFit="1"/>
    </xf>
    <xf numFmtId="0" fontId="1" fillId="6" borderId="35" xfId="1" applyFill="1" applyBorder="1" applyAlignment="1">
      <alignment vertical="center" wrapText="1"/>
    </xf>
    <xf numFmtId="38" fontId="0" fillId="6" borderId="19" xfId="2" applyFont="1" applyFill="1" applyBorder="1" applyAlignment="1">
      <alignment horizontal="right" vertical="center" wrapText="1"/>
    </xf>
    <xf numFmtId="0" fontId="1" fillId="6" borderId="20" xfId="1" applyFill="1" applyBorder="1" applyAlignment="1">
      <alignment horizontal="left" vertical="center" shrinkToFit="1"/>
    </xf>
    <xf numFmtId="3" fontId="1" fillId="6" borderId="34" xfId="1" applyNumberFormat="1" applyFill="1" applyBorder="1">
      <alignment vertical="center"/>
    </xf>
    <xf numFmtId="3" fontId="1" fillId="6" borderId="34" xfId="1" applyNumberFormat="1" applyFill="1" applyBorder="1" applyAlignment="1">
      <alignment vertical="center"/>
    </xf>
    <xf numFmtId="178" fontId="1" fillId="6" borderId="28" xfId="1" applyNumberFormat="1" applyFill="1" applyBorder="1" applyAlignment="1">
      <alignment horizontal="right" vertical="center"/>
    </xf>
    <xf numFmtId="3" fontId="1" fillId="6" borderId="29" xfId="1" applyNumberFormat="1" applyFill="1" applyBorder="1" applyAlignment="1">
      <alignment horizontal="left" vertical="center" wrapText="1"/>
    </xf>
    <xf numFmtId="3" fontId="1" fillId="6" borderId="28" xfId="1" applyNumberFormat="1" applyFill="1" applyBorder="1">
      <alignment vertical="center"/>
    </xf>
    <xf numFmtId="3" fontId="1" fillId="6" borderId="28" xfId="1" applyNumberFormat="1" applyFill="1" applyBorder="1" applyAlignment="1">
      <alignment vertical="center"/>
    </xf>
    <xf numFmtId="0" fontId="25" fillId="0" borderId="0" xfId="1" applyFont="1">
      <alignment vertical="center"/>
    </xf>
    <xf numFmtId="0" fontId="18" fillId="0" borderId="0" xfId="0" applyFont="1">
      <alignment vertical="center"/>
    </xf>
    <xf numFmtId="0" fontId="8" fillId="0" borderId="0" xfId="0" applyFont="1">
      <alignment vertical="center"/>
    </xf>
    <xf numFmtId="0" fontId="18" fillId="0" borderId="34" xfId="0" applyFont="1" applyBorder="1" applyAlignment="1">
      <alignment horizontal="center" vertical="center"/>
    </xf>
    <xf numFmtId="38" fontId="8" fillId="0" borderId="42" xfId="2" applyFont="1" applyBorder="1" applyAlignment="1">
      <alignment vertical="center" shrinkToFit="1"/>
    </xf>
    <xf numFmtId="0" fontId="8" fillId="0" borderId="33" xfId="0" applyFont="1" applyBorder="1" applyAlignment="1">
      <alignment horizontal="left" vertical="center" shrinkToFit="1"/>
    </xf>
    <xf numFmtId="0" fontId="8" fillId="0" borderId="32" xfId="0" applyFont="1" applyBorder="1" applyAlignment="1">
      <alignment horizontal="left" vertical="center" shrinkToFit="1"/>
    </xf>
    <xf numFmtId="38" fontId="8" fillId="7" borderId="42" xfId="2" applyFont="1" applyFill="1" applyBorder="1" applyAlignment="1">
      <alignment vertical="center" shrinkToFit="1"/>
    </xf>
    <xf numFmtId="0" fontId="8" fillId="7" borderId="33" xfId="0" applyFont="1" applyFill="1" applyBorder="1" applyAlignment="1">
      <alignment horizontal="left" vertical="center" shrinkToFit="1"/>
    </xf>
    <xf numFmtId="0" fontId="8" fillId="7" borderId="32" xfId="0" applyFont="1" applyFill="1" applyBorder="1" applyAlignment="1">
      <alignment horizontal="left" vertical="center" shrinkToFit="1"/>
    </xf>
    <xf numFmtId="0" fontId="1" fillId="0" borderId="15" xfId="1" applyFill="1" applyBorder="1" applyAlignment="1">
      <alignment horizontal="left" vertical="center" wrapText="1"/>
    </xf>
    <xf numFmtId="0" fontId="1" fillId="0" borderId="35" xfId="1" applyFill="1" applyBorder="1" applyAlignment="1">
      <alignment horizontal="left" vertical="center" wrapText="1"/>
    </xf>
    <xf numFmtId="40" fontId="0" fillId="0" borderId="43" xfId="2" applyNumberFormat="1" applyFont="1" applyFill="1" applyBorder="1" applyAlignment="1">
      <alignment horizontal="right" vertical="center" wrapText="1"/>
    </xf>
    <xf numFmtId="177" fontId="1" fillId="0" borderId="50" xfId="1" applyNumberFormat="1" applyFill="1" applyBorder="1" applyAlignment="1">
      <alignment vertical="center" wrapText="1"/>
    </xf>
    <xf numFmtId="38" fontId="0" fillId="7" borderId="43" xfId="2" applyFont="1" applyFill="1" applyBorder="1" applyAlignment="1">
      <alignment horizontal="right" vertical="center" wrapText="1"/>
    </xf>
    <xf numFmtId="0" fontId="1" fillId="7" borderId="46" xfId="1" applyFill="1" applyBorder="1" applyAlignment="1">
      <alignment horizontal="center" vertical="center"/>
    </xf>
    <xf numFmtId="0" fontId="1" fillId="8" borderId="42" xfId="1" applyFont="1" applyFill="1" applyBorder="1" applyAlignment="1">
      <alignment vertical="center"/>
    </xf>
    <xf numFmtId="0" fontId="1" fillId="8" borderId="32" xfId="1" applyFont="1" applyFill="1" applyBorder="1" applyAlignment="1">
      <alignment vertical="center"/>
    </xf>
    <xf numFmtId="0" fontId="1" fillId="8" borderId="32" xfId="1" applyFont="1" applyFill="1" applyBorder="1" applyAlignment="1">
      <alignment horizontal="right" vertical="center" wrapText="1"/>
    </xf>
    <xf numFmtId="0" fontId="9" fillId="8" borderId="33" xfId="1" applyFont="1" applyFill="1" applyBorder="1" applyAlignment="1">
      <alignment horizontal="center" vertical="center" shrinkToFit="1"/>
    </xf>
    <xf numFmtId="3" fontId="1" fillId="8" borderId="34" xfId="1" applyNumberFormat="1" applyFill="1" applyBorder="1">
      <alignment vertical="center"/>
    </xf>
    <xf numFmtId="178" fontId="1" fillId="8" borderId="34" xfId="1" applyNumberFormat="1" applyFill="1" applyBorder="1" applyAlignment="1">
      <alignment horizontal="right" vertical="center"/>
    </xf>
    <xf numFmtId="0" fontId="1" fillId="9" borderId="32" xfId="1" applyFont="1" applyFill="1" applyBorder="1" applyAlignment="1">
      <alignment vertical="center"/>
    </xf>
    <xf numFmtId="0" fontId="1" fillId="9" borderId="26" xfId="1" applyFont="1" applyFill="1" applyBorder="1" applyAlignment="1">
      <alignment vertical="center" wrapText="1"/>
    </xf>
    <xf numFmtId="0" fontId="9" fillId="9" borderId="27" xfId="1" applyFont="1" applyFill="1" applyBorder="1" applyAlignment="1">
      <alignment horizontal="center" vertical="center" shrinkToFit="1"/>
    </xf>
    <xf numFmtId="3" fontId="1" fillId="9" borderId="28" xfId="1" applyNumberFormat="1" applyFill="1" applyBorder="1">
      <alignment vertical="center"/>
    </xf>
    <xf numFmtId="178" fontId="1" fillId="9" borderId="34" xfId="1" applyNumberFormat="1" applyFill="1" applyBorder="1" applyAlignment="1">
      <alignment horizontal="right" vertical="center"/>
    </xf>
    <xf numFmtId="3" fontId="1" fillId="9" borderId="29" xfId="1" applyNumberFormat="1" applyFill="1" applyBorder="1" applyAlignment="1">
      <alignment horizontal="left" vertical="center" wrapText="1"/>
    </xf>
    <xf numFmtId="3" fontId="1" fillId="8" borderId="35" xfId="1" applyNumberFormat="1" applyFill="1" applyBorder="1" applyAlignment="1">
      <alignment horizontal="left" vertical="center" wrapText="1"/>
    </xf>
    <xf numFmtId="0" fontId="1" fillId="11" borderId="32" xfId="1" applyFont="1" applyFill="1" applyBorder="1" applyAlignment="1">
      <alignment vertical="center"/>
    </xf>
    <xf numFmtId="0" fontId="1" fillId="11" borderId="32" xfId="1" applyFont="1" applyFill="1" applyBorder="1" applyAlignment="1">
      <alignment vertical="center" wrapText="1"/>
    </xf>
    <xf numFmtId="0" fontId="9" fillId="11" borderId="33" xfId="1" applyFont="1" applyFill="1" applyBorder="1" applyAlignment="1">
      <alignment horizontal="center" vertical="center" shrinkToFit="1"/>
    </xf>
    <xf numFmtId="3" fontId="1" fillId="11" borderId="34" xfId="1" applyNumberFormat="1" applyFill="1" applyBorder="1">
      <alignment vertical="center"/>
    </xf>
    <xf numFmtId="3" fontId="1" fillId="11" borderId="34" xfId="1" applyNumberFormat="1" applyFill="1" applyBorder="1" applyAlignment="1">
      <alignment vertical="center"/>
    </xf>
    <xf numFmtId="178" fontId="1" fillId="11" borderId="34" xfId="1" applyNumberFormat="1" applyFill="1" applyBorder="1" applyAlignment="1">
      <alignment horizontal="right" vertical="center"/>
    </xf>
    <xf numFmtId="3" fontId="1" fillId="11" borderId="35" xfId="1" applyNumberFormat="1" applyFill="1" applyBorder="1" applyAlignment="1">
      <alignment horizontal="left" vertical="center" wrapText="1"/>
    </xf>
    <xf numFmtId="0" fontId="1" fillId="0" borderId="36" xfId="1" applyFill="1" applyBorder="1" applyAlignment="1">
      <alignment horizontal="center" vertical="center"/>
    </xf>
    <xf numFmtId="0" fontId="1" fillId="0" borderId="45" xfId="1" applyFill="1" applyBorder="1" applyAlignment="1">
      <alignment horizontal="center" vertical="center"/>
    </xf>
    <xf numFmtId="0" fontId="1" fillId="0" borderId="46" xfId="1" applyFill="1" applyBorder="1" applyAlignment="1">
      <alignment horizontal="center" vertical="center"/>
    </xf>
    <xf numFmtId="0" fontId="1" fillId="0" borderId="43" xfId="1" applyFont="1" applyFill="1" applyBorder="1" applyAlignment="1">
      <alignment horizontal="center" vertical="center"/>
    </xf>
    <xf numFmtId="0" fontId="1" fillId="0" borderId="43" xfId="1" applyFont="1" applyFill="1" applyBorder="1" applyAlignment="1">
      <alignment horizontal="center" vertical="center" shrinkToFit="1"/>
    </xf>
    <xf numFmtId="0" fontId="1" fillId="10" borderId="34" xfId="1" applyFill="1" applyBorder="1" applyAlignment="1">
      <alignment horizontal="center" vertical="center"/>
    </xf>
    <xf numFmtId="0" fontId="1" fillId="0" borderId="34" xfId="1" applyBorder="1">
      <alignment vertical="center"/>
    </xf>
    <xf numFmtId="38" fontId="0" fillId="0" borderId="34" xfId="2" applyFont="1" applyBorder="1">
      <alignment vertical="center"/>
    </xf>
    <xf numFmtId="0" fontId="1" fillId="0" borderId="66" xfId="1" applyBorder="1">
      <alignment vertical="center"/>
    </xf>
    <xf numFmtId="38" fontId="0" fillId="0" borderId="66" xfId="2" applyFont="1" applyBorder="1">
      <alignment vertical="center"/>
    </xf>
    <xf numFmtId="0" fontId="1" fillId="0" borderId="23" xfId="1" applyBorder="1">
      <alignment vertical="center"/>
    </xf>
    <xf numFmtId="38" fontId="0" fillId="0" borderId="23" xfId="2" applyFont="1" applyBorder="1">
      <alignment vertical="center"/>
    </xf>
    <xf numFmtId="38" fontId="0" fillId="0" borderId="0" xfId="2" applyFont="1">
      <alignment vertical="center"/>
    </xf>
    <xf numFmtId="0" fontId="1" fillId="0" borderId="67" xfId="1" applyBorder="1">
      <alignment vertical="center"/>
    </xf>
    <xf numFmtId="38" fontId="0" fillId="7" borderId="5" xfId="2" applyFont="1" applyFill="1" applyBorder="1">
      <alignment vertical="center"/>
    </xf>
    <xf numFmtId="38" fontId="0" fillId="7" borderId="44" xfId="2" applyFont="1" applyFill="1" applyBorder="1">
      <alignment vertical="center"/>
    </xf>
    <xf numFmtId="10" fontId="0" fillId="0" borderId="34" xfId="2" applyNumberFormat="1" applyFont="1" applyFill="1" applyBorder="1">
      <alignment vertical="center"/>
    </xf>
    <xf numFmtId="176" fontId="27" fillId="0" borderId="14" xfId="0" applyNumberFormat="1" applyFont="1" applyFill="1" applyBorder="1" applyAlignment="1">
      <alignment horizontal="center" vertical="center"/>
    </xf>
    <xf numFmtId="176" fontId="19" fillId="0" borderId="14" xfId="0" applyNumberFormat="1" applyFont="1" applyFill="1" applyBorder="1" applyAlignment="1">
      <alignment horizontal="center" vertical="center"/>
    </xf>
    <xf numFmtId="0" fontId="14" fillId="10" borderId="34" xfId="0" applyFont="1" applyFill="1" applyBorder="1" applyAlignment="1">
      <alignment horizontal="center" vertical="center"/>
    </xf>
    <xf numFmtId="176" fontId="14" fillId="0" borderId="34" xfId="0" applyNumberFormat="1" applyFont="1" applyFill="1" applyBorder="1" applyAlignment="1">
      <alignment horizontal="center" vertical="center"/>
    </xf>
    <xf numFmtId="0" fontId="1" fillId="0" borderId="4" xfId="1" applyFill="1" applyBorder="1" applyAlignment="1">
      <alignment horizontal="left" vertical="center" shrinkToFit="1"/>
    </xf>
    <xf numFmtId="0" fontId="1" fillId="0" borderId="6" xfId="1" applyFill="1" applyBorder="1" applyAlignment="1">
      <alignment horizontal="left" vertical="center" shrinkToFit="1"/>
    </xf>
    <xf numFmtId="0" fontId="1" fillId="0" borderId="12" xfId="1" applyFill="1" applyBorder="1" applyAlignment="1">
      <alignment horizontal="center" vertical="center" wrapText="1"/>
    </xf>
    <xf numFmtId="0" fontId="1" fillId="0" borderId="15" xfId="1" applyFill="1" applyBorder="1" applyAlignment="1">
      <alignment horizontal="center" vertical="center"/>
    </xf>
    <xf numFmtId="177" fontId="1" fillId="0" borderId="29" xfId="1" applyNumberFormat="1" applyFill="1" applyBorder="1" applyAlignment="1">
      <alignment horizontal="left" vertical="center" wrapText="1"/>
    </xf>
    <xf numFmtId="0" fontId="1" fillId="0" borderId="15" xfId="1" applyFill="1" applyBorder="1" applyAlignment="1">
      <alignment horizontal="left" vertical="center" wrapText="1"/>
    </xf>
    <xf numFmtId="0" fontId="7" fillId="0" borderId="47" xfId="1" applyFont="1" applyFill="1" applyBorder="1" applyAlignment="1">
      <alignment horizontal="left" vertical="center"/>
    </xf>
    <xf numFmtId="0" fontId="7" fillId="0" borderId="17" xfId="1" applyFont="1" applyFill="1" applyBorder="1" applyAlignment="1">
      <alignment horizontal="left" vertical="center"/>
    </xf>
    <xf numFmtId="0" fontId="10" fillId="0" borderId="2" xfId="1" applyFont="1" applyFill="1" applyBorder="1" applyAlignment="1">
      <alignment horizontal="left" vertical="center" wrapText="1"/>
    </xf>
    <xf numFmtId="0" fontId="11" fillId="0" borderId="3" xfId="1" applyFont="1" applyFill="1" applyBorder="1" applyAlignment="1">
      <alignment vertical="center"/>
    </xf>
    <xf numFmtId="0" fontId="1" fillId="0" borderId="34" xfId="1" applyFill="1" applyBorder="1" applyAlignment="1">
      <alignment horizontal="left" vertical="center" wrapText="1"/>
    </xf>
    <xf numFmtId="0" fontId="1" fillId="0" borderId="34" xfId="1" applyFill="1" applyBorder="1" applyAlignment="1">
      <alignment horizontal="left" vertical="center"/>
    </xf>
    <xf numFmtId="0" fontId="1" fillId="0" borderId="19" xfId="1" applyFill="1" applyBorder="1" applyAlignment="1">
      <alignment horizontal="left" vertical="center"/>
    </xf>
    <xf numFmtId="0" fontId="7" fillId="0" borderId="1"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4"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1" fillId="0" borderId="28"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23" xfId="1" applyFont="1" applyFill="1" applyBorder="1" applyAlignment="1">
      <alignment horizontal="center" vertical="center" wrapText="1"/>
    </xf>
    <xf numFmtId="0" fontId="14" fillId="0" borderId="25"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7" fillId="5" borderId="49" xfId="1" applyFont="1" applyFill="1" applyBorder="1" applyAlignment="1">
      <alignment horizontal="center" vertical="center" textRotation="255"/>
    </xf>
    <xf numFmtId="0" fontId="7" fillId="5" borderId="48" xfId="1" applyFont="1" applyFill="1" applyBorder="1" applyAlignment="1">
      <alignment horizontal="center" vertical="center" textRotation="255"/>
    </xf>
    <xf numFmtId="0" fontId="1" fillId="0" borderId="50" xfId="1" applyFill="1" applyBorder="1" applyAlignment="1">
      <alignment horizontal="center" vertical="center"/>
    </xf>
    <xf numFmtId="0" fontId="1" fillId="9" borderId="25" xfId="1" applyFont="1" applyFill="1" applyBorder="1" applyAlignment="1">
      <alignment horizontal="center" vertical="center" textRotation="255"/>
    </xf>
    <xf numFmtId="0" fontId="1" fillId="9" borderId="26" xfId="1" applyFont="1" applyFill="1" applyBorder="1" applyAlignment="1">
      <alignment horizontal="center" vertical="center" textRotation="255"/>
    </xf>
    <xf numFmtId="0" fontId="1" fillId="9" borderId="30" xfId="1" applyFont="1" applyFill="1" applyBorder="1" applyAlignment="1">
      <alignment horizontal="center" vertical="center" textRotation="255"/>
    </xf>
    <xf numFmtId="0" fontId="1" fillId="9" borderId="0" xfId="1" applyFont="1" applyFill="1" applyBorder="1" applyAlignment="1">
      <alignment horizontal="center" vertical="center" textRotation="255"/>
    </xf>
    <xf numFmtId="0" fontId="1" fillId="9" borderId="31" xfId="1" applyFont="1" applyFill="1" applyBorder="1" applyAlignment="1">
      <alignment horizontal="center" vertical="center" textRotation="255"/>
    </xf>
    <xf numFmtId="0" fontId="1" fillId="9" borderId="21" xfId="1" applyFont="1" applyFill="1" applyBorder="1" applyAlignment="1">
      <alignment horizontal="center" vertical="center" textRotation="255"/>
    </xf>
    <xf numFmtId="0" fontId="1" fillId="5" borderId="25" xfId="1" applyFont="1" applyFill="1" applyBorder="1" applyAlignment="1">
      <alignment horizontal="center" vertical="center" textRotation="255"/>
    </xf>
    <xf numFmtId="0" fontId="1" fillId="5" borderId="27" xfId="1" applyFont="1" applyFill="1" applyBorder="1" applyAlignment="1">
      <alignment horizontal="center" vertical="center" textRotation="255"/>
    </xf>
    <xf numFmtId="0" fontId="1" fillId="5" borderId="30" xfId="1" applyFont="1" applyFill="1" applyBorder="1" applyAlignment="1">
      <alignment horizontal="center" vertical="center" textRotation="255"/>
    </xf>
    <xf numFmtId="0" fontId="1" fillId="5" borderId="13" xfId="1" applyFont="1" applyFill="1" applyBorder="1" applyAlignment="1">
      <alignment horizontal="center" vertical="center" textRotation="255"/>
    </xf>
    <xf numFmtId="0" fontId="1" fillId="5" borderId="31" xfId="1" applyFont="1" applyFill="1" applyBorder="1" applyAlignment="1">
      <alignment horizontal="center" vertical="center" textRotation="255"/>
    </xf>
    <xf numFmtId="0" fontId="1" fillId="5" borderId="21" xfId="1" applyFont="1" applyFill="1" applyBorder="1" applyAlignment="1">
      <alignment horizontal="center" vertical="center" textRotation="255"/>
    </xf>
    <xf numFmtId="0" fontId="1" fillId="11" borderId="25" xfId="1" applyFont="1" applyFill="1" applyBorder="1" applyAlignment="1">
      <alignment horizontal="center" vertical="center" textRotation="255"/>
    </xf>
    <xf numFmtId="0" fontId="1" fillId="11" borderId="27" xfId="1" applyFont="1" applyFill="1" applyBorder="1" applyAlignment="1">
      <alignment horizontal="center" vertical="center" textRotation="255"/>
    </xf>
    <xf numFmtId="0" fontId="1" fillId="11" borderId="30" xfId="1" applyFont="1" applyFill="1" applyBorder="1" applyAlignment="1">
      <alignment horizontal="center" vertical="center" textRotation="255"/>
    </xf>
    <xf numFmtId="0" fontId="1" fillId="11" borderId="13" xfId="1" applyFont="1" applyFill="1" applyBorder="1" applyAlignment="1">
      <alignment horizontal="center" vertical="center" textRotation="255"/>
    </xf>
    <xf numFmtId="0" fontId="1" fillId="11" borderId="31" xfId="1" applyFont="1" applyFill="1" applyBorder="1" applyAlignment="1">
      <alignment horizontal="center" vertical="center" textRotation="255"/>
    </xf>
    <xf numFmtId="0" fontId="1" fillId="11" borderId="21" xfId="1" applyFont="1" applyFill="1" applyBorder="1" applyAlignment="1">
      <alignment horizontal="center" vertical="center" textRotation="255"/>
    </xf>
    <xf numFmtId="0" fontId="1" fillId="5" borderId="49" xfId="1" applyFill="1" applyBorder="1" applyAlignment="1">
      <alignment horizontal="center" vertical="center" textRotation="255"/>
    </xf>
    <xf numFmtId="0" fontId="1" fillId="5" borderId="48" xfId="1" applyFill="1" applyBorder="1" applyAlignment="1">
      <alignment horizontal="center" vertical="center" textRotation="255"/>
    </xf>
    <xf numFmtId="0" fontId="23" fillId="0" borderId="42" xfId="1" applyFont="1" applyBorder="1" applyAlignment="1">
      <alignment horizontal="center" vertical="center" shrinkToFit="1"/>
    </xf>
    <xf numFmtId="0" fontId="23" fillId="0" borderId="33" xfId="1" applyFont="1" applyBorder="1" applyAlignment="1">
      <alignment horizontal="center" vertical="center" shrinkToFit="1"/>
    </xf>
    <xf numFmtId="0" fontId="15" fillId="0" borderId="0" xfId="1" applyFont="1" applyAlignment="1">
      <alignment horizontal="center" vertical="center"/>
    </xf>
    <xf numFmtId="0" fontId="8" fillId="0" borderId="34" xfId="1" applyFont="1" applyBorder="1" applyAlignment="1">
      <alignment horizontal="center" vertical="center" shrinkToFit="1"/>
    </xf>
    <xf numFmtId="0" fontId="8" fillId="0" borderId="28" xfId="1" applyFont="1" applyBorder="1" applyAlignment="1">
      <alignment horizontal="center" vertical="center"/>
    </xf>
    <xf numFmtId="0" fontId="8" fillId="0" borderId="23" xfId="1" applyFont="1" applyBorder="1" applyAlignment="1">
      <alignment horizontal="center" vertical="center"/>
    </xf>
    <xf numFmtId="0" fontId="8" fillId="0" borderId="25" xfId="1" applyFont="1" applyBorder="1" applyAlignment="1">
      <alignment horizontal="center" vertical="center"/>
    </xf>
    <xf numFmtId="0" fontId="8" fillId="0" borderId="27" xfId="1" applyFont="1" applyBorder="1" applyAlignment="1">
      <alignment horizontal="center" vertical="center"/>
    </xf>
    <xf numFmtId="0" fontId="8" fillId="0" borderId="31" xfId="1" applyFont="1" applyBorder="1" applyAlignment="1">
      <alignment horizontal="center" vertical="center"/>
    </xf>
    <xf numFmtId="0" fontId="8" fillId="0" borderId="22" xfId="1" applyFont="1" applyBorder="1" applyAlignment="1">
      <alignment horizontal="center" vertical="center"/>
    </xf>
    <xf numFmtId="0" fontId="8" fillId="0" borderId="14" xfId="1" applyFont="1" applyBorder="1" applyAlignment="1">
      <alignment horizontal="center" vertical="center"/>
    </xf>
    <xf numFmtId="0" fontId="17" fillId="0" borderId="28" xfId="1" applyFont="1" applyBorder="1" applyAlignment="1">
      <alignment horizontal="left" vertical="top" wrapText="1"/>
    </xf>
    <xf numFmtId="0" fontId="17" fillId="0" borderId="14" xfId="1" applyFont="1" applyBorder="1" applyAlignment="1">
      <alignment horizontal="left" vertical="top" wrapText="1"/>
    </xf>
    <xf numFmtId="0" fontId="17" fillId="0" borderId="23" xfId="1" applyFont="1" applyBorder="1" applyAlignment="1">
      <alignment horizontal="left" vertical="top" wrapText="1"/>
    </xf>
    <xf numFmtId="0" fontId="8" fillId="0" borderId="28"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23" xfId="1" applyFont="1" applyBorder="1" applyAlignment="1">
      <alignment horizontal="center" vertical="center" wrapText="1"/>
    </xf>
    <xf numFmtId="0" fontId="24" fillId="0" borderId="28" xfId="1" applyFont="1" applyBorder="1" applyAlignment="1">
      <alignment horizontal="left" vertical="top" wrapText="1"/>
    </xf>
    <xf numFmtId="0" fontId="24" fillId="0" borderId="14" xfId="1" applyFont="1" applyBorder="1" applyAlignment="1">
      <alignment horizontal="left" vertical="top" wrapText="1"/>
    </xf>
    <xf numFmtId="0" fontId="24" fillId="0" borderId="23" xfId="1" applyFont="1" applyBorder="1" applyAlignment="1">
      <alignment horizontal="left" vertical="top" wrapText="1"/>
    </xf>
    <xf numFmtId="0" fontId="8" fillId="0" borderId="60" xfId="1" applyFont="1" applyBorder="1" applyAlignment="1">
      <alignment horizontal="left" vertical="center"/>
    </xf>
    <xf numFmtId="0" fontId="8" fillId="0" borderId="61" xfId="1" applyFont="1" applyBorder="1" applyAlignment="1">
      <alignment horizontal="left" vertical="center"/>
    </xf>
    <xf numFmtId="0" fontId="8" fillId="0" borderId="31" xfId="1" applyFont="1" applyBorder="1" applyAlignment="1">
      <alignment horizontal="left" vertical="center"/>
    </xf>
    <xf numFmtId="0" fontId="8" fillId="0" borderId="21" xfId="1" applyFont="1" applyBorder="1" applyAlignment="1">
      <alignment horizontal="left" vertical="center"/>
    </xf>
    <xf numFmtId="0" fontId="8" fillId="0" borderId="34" xfId="1" applyFont="1" applyBorder="1" applyAlignment="1">
      <alignment horizontal="center" vertical="center"/>
    </xf>
    <xf numFmtId="0" fontId="24" fillId="7" borderId="34" xfId="0" applyFont="1" applyFill="1" applyBorder="1" applyAlignment="1">
      <alignment horizontal="center" vertical="top" wrapText="1"/>
    </xf>
    <xf numFmtId="0" fontId="8" fillId="0" borderId="42"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42"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1" fillId="0" borderId="42" xfId="1" applyFill="1" applyBorder="1" applyAlignment="1">
      <alignment vertical="center"/>
    </xf>
    <xf numFmtId="0" fontId="1" fillId="0" borderId="32" xfId="1" applyFill="1" applyBorder="1" applyAlignment="1">
      <alignment vertical="center"/>
    </xf>
    <xf numFmtId="0" fontId="19" fillId="7" borderId="16" xfId="1" applyFont="1" applyFill="1" applyBorder="1" applyAlignment="1">
      <alignment horizontal="center" vertical="center"/>
    </xf>
    <xf numFmtId="0" fontId="19" fillId="7" borderId="17" xfId="1" applyFont="1" applyFill="1" applyBorder="1" applyAlignment="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190501</xdr:colOff>
      <xdr:row>4</xdr:row>
      <xdr:rowOff>28575</xdr:rowOff>
    </xdr:from>
    <xdr:to>
      <xdr:col>16</xdr:col>
      <xdr:colOff>476250</xdr:colOff>
      <xdr:row>10</xdr:row>
      <xdr:rowOff>171451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9525001" y="781050"/>
          <a:ext cx="2771774" cy="1609726"/>
        </a:xfrm>
        <a:prstGeom prst="wedgeRectCallout">
          <a:avLst>
            <a:gd name="adj1" fmla="val -54474"/>
            <a:gd name="adj2" fmla="val -460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付加価値額の拡大率は、要望調査における配分基準項目の目標ポイントとなっており、</a:t>
          </a:r>
          <a:r>
            <a:rPr kumimoji="1" lang="ja-JP" altLang="en-US" sz="1100" b="1">
              <a:solidFill>
                <a:srgbClr val="FF0000"/>
              </a:solidFill>
            </a:rPr>
            <a:t>要望調査で加点を受けた者は計画承認申請時にポイントに影響を及ぼす下方修正はできません</a:t>
          </a:r>
          <a:r>
            <a:rPr kumimoji="1" lang="ja-JP" altLang="en-US" sz="1100"/>
            <a:t>。なお、要望調査では</a:t>
          </a:r>
          <a:r>
            <a:rPr kumimoji="1" lang="en-US" altLang="ja-JP" sz="1100"/>
            <a:t>R3</a:t>
          </a:r>
          <a:r>
            <a:rPr kumimoji="1" lang="ja-JP" altLang="en-US" sz="1100"/>
            <a:t>年度実績を用いたが、計画承認申請時に</a:t>
          </a:r>
          <a:r>
            <a:rPr kumimoji="1" lang="en-US" altLang="ja-JP" sz="1100"/>
            <a:t>R4</a:t>
          </a:r>
          <a:r>
            <a:rPr kumimoji="1" lang="ja-JP" altLang="en-US" sz="1100"/>
            <a:t>年度実績が判明している場合は、現状値を</a:t>
          </a:r>
          <a:r>
            <a:rPr kumimoji="1" lang="en-US" altLang="ja-JP" sz="1100"/>
            <a:t>R4</a:t>
          </a:r>
          <a:r>
            <a:rPr kumimoji="1" lang="ja-JP" altLang="en-US" sz="1100"/>
            <a:t>年度実績に修正して下さい。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190500</xdr:colOff>
      <xdr:row>4</xdr:row>
      <xdr:rowOff>28574</xdr:rowOff>
    </xdr:from>
    <xdr:to>
      <xdr:col>19</xdr:col>
      <xdr:colOff>657224</xdr:colOff>
      <xdr:row>8</xdr:row>
      <xdr:rowOff>47625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9725025" y="781049"/>
          <a:ext cx="5010149" cy="857251"/>
        </a:xfrm>
        <a:prstGeom prst="wedgeRectCallout">
          <a:avLst>
            <a:gd name="adj1" fmla="val -54474"/>
            <a:gd name="adj2" fmla="val 317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付加価値額の拡大率は、要望調査における配分基準項目の目標ポイントとなっており、</a:t>
          </a:r>
          <a:r>
            <a:rPr kumimoji="1" lang="ja-JP" altLang="en-US" sz="1100" b="1">
              <a:solidFill>
                <a:srgbClr val="FF0000"/>
              </a:solidFill>
            </a:rPr>
            <a:t>要望調査で加点を受けた者は計画承認申請時にポイントに影響を及ぼす下方修正はできません</a:t>
          </a:r>
          <a:r>
            <a:rPr kumimoji="1" lang="ja-JP" altLang="en-US" sz="1100"/>
            <a:t>。なお、要望調査では</a:t>
          </a:r>
          <a:r>
            <a:rPr kumimoji="1" lang="en-US" altLang="ja-JP" sz="1100"/>
            <a:t>R3</a:t>
          </a:r>
          <a:r>
            <a:rPr kumimoji="1" lang="ja-JP" altLang="en-US" sz="1100"/>
            <a:t>年度実績を用いたが、計画承認申請時に</a:t>
          </a:r>
          <a:r>
            <a:rPr kumimoji="1" lang="en-US" altLang="ja-JP" sz="1100"/>
            <a:t>R4</a:t>
          </a:r>
          <a:r>
            <a:rPr kumimoji="1" lang="ja-JP" altLang="en-US" sz="1100"/>
            <a:t>年度実績が判明している場合は、現状値を</a:t>
          </a:r>
          <a:r>
            <a:rPr kumimoji="1" lang="en-US" altLang="ja-JP" sz="1100"/>
            <a:t>R4</a:t>
          </a:r>
          <a:r>
            <a:rPr kumimoji="1" lang="ja-JP" altLang="en-US" sz="1100"/>
            <a:t>年度実績に修正して下さい。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 val="整理番号表"/>
      <sheetName val="機構P"/>
      <sheetName val="整理番号表（融資主体型補助事業）"/>
      <sheetName val="単価等"/>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view="pageBreakPreview" zoomScaleNormal="100" zoomScaleSheetLayoutView="100" workbookViewId="0">
      <selection activeCell="K9" sqref="K9"/>
    </sheetView>
  </sheetViews>
  <sheetFormatPr defaultRowHeight="13.5"/>
  <cols>
    <col min="1" max="4" width="2.625" style="4" customWidth="1"/>
    <col min="5" max="7" width="10.625" style="4" customWidth="1"/>
    <col min="8" max="8" width="3.625" style="4" customWidth="1"/>
    <col min="9" max="9" width="12.375" style="4" customWidth="1"/>
    <col min="10" max="12" width="12.625" style="4" customWidth="1"/>
    <col min="13" max="13" width="8.625" style="4" customWidth="1"/>
    <col min="14" max="14" width="30.625" style="4" customWidth="1"/>
    <col min="15" max="15" width="5.625" style="4" customWidth="1"/>
    <col min="16" max="16384" width="9" style="4"/>
  </cols>
  <sheetData>
    <row r="1" spans="1:18" ht="18" customHeight="1">
      <c r="A1" s="1" t="s">
        <v>0</v>
      </c>
      <c r="B1" s="2"/>
      <c r="C1" s="2"/>
      <c r="D1" s="2"/>
      <c r="E1" s="2"/>
      <c r="F1" s="2"/>
      <c r="G1" s="2"/>
      <c r="H1" s="3"/>
      <c r="Q1" s="5"/>
    </row>
    <row r="2" spans="1:18" ht="14.25" thickBot="1">
      <c r="H2" s="6"/>
    </row>
    <row r="3" spans="1:18" ht="17.25" customHeight="1" thickBot="1">
      <c r="A3" s="295" t="s">
        <v>1</v>
      </c>
      <c r="B3" s="296"/>
      <c r="C3" s="296"/>
      <c r="D3" s="296"/>
      <c r="E3" s="297"/>
      <c r="F3" s="298"/>
      <c r="G3" s="299"/>
      <c r="H3" s="299"/>
      <c r="I3" s="299"/>
      <c r="J3" s="300"/>
      <c r="K3" s="7" t="s">
        <v>2</v>
      </c>
      <c r="L3" s="282"/>
      <c r="M3" s="283"/>
      <c r="N3" s="8"/>
      <c r="Q3" s="5"/>
    </row>
    <row r="4" spans="1:18" ht="9.9499999999999993" customHeight="1" thickBot="1">
      <c r="H4" s="6"/>
    </row>
    <row r="5" spans="1:18">
      <c r="A5" s="9"/>
      <c r="B5" s="10"/>
      <c r="C5" s="10"/>
      <c r="D5" s="10"/>
      <c r="E5" s="10"/>
      <c r="F5" s="10"/>
      <c r="G5" s="10"/>
      <c r="H5" s="11"/>
      <c r="I5" s="12" t="s">
        <v>174</v>
      </c>
      <c r="J5" s="12" t="s">
        <v>3</v>
      </c>
      <c r="K5" s="12" t="s">
        <v>4</v>
      </c>
      <c r="L5" s="12" t="s">
        <v>5</v>
      </c>
      <c r="M5" s="12" t="s">
        <v>6</v>
      </c>
      <c r="N5" s="284" t="s">
        <v>54</v>
      </c>
    </row>
    <row r="6" spans="1:18">
      <c r="A6" s="13"/>
      <c r="B6" s="14"/>
      <c r="C6" s="14"/>
      <c r="D6" s="14"/>
      <c r="E6" s="14"/>
      <c r="F6" s="14"/>
      <c r="G6" s="14"/>
      <c r="H6" s="15"/>
      <c r="I6" s="278" t="s">
        <v>224</v>
      </c>
      <c r="J6" s="279" t="s">
        <v>225</v>
      </c>
      <c r="K6" s="279" t="s">
        <v>226</v>
      </c>
      <c r="L6" s="279" t="s">
        <v>227</v>
      </c>
      <c r="M6" s="16" t="s">
        <v>7</v>
      </c>
      <c r="N6" s="285"/>
    </row>
    <row r="7" spans="1:18">
      <c r="A7" s="13"/>
      <c r="B7" s="14"/>
      <c r="C7" s="14"/>
      <c r="D7" s="14"/>
      <c r="E7" s="14"/>
      <c r="F7" s="14"/>
      <c r="G7" s="14"/>
      <c r="H7" s="15"/>
      <c r="I7" s="16" t="s">
        <v>8</v>
      </c>
      <c r="J7" s="16" t="s">
        <v>9</v>
      </c>
      <c r="K7" s="16" t="s">
        <v>10</v>
      </c>
      <c r="L7" s="16" t="s">
        <v>11</v>
      </c>
      <c r="M7" s="17" t="s">
        <v>12</v>
      </c>
      <c r="N7" s="285"/>
    </row>
    <row r="8" spans="1:18" ht="27.95" customHeight="1" thickBot="1">
      <c r="A8" s="18" t="str">
        <f>+IF(I36=0,"①付加価値額（円）","①付加価値額（円/人）")</f>
        <v>①付加価値額（円）</v>
      </c>
      <c r="B8" s="19"/>
      <c r="C8" s="19"/>
      <c r="D8" s="19"/>
      <c r="E8" s="19"/>
      <c r="F8" s="20"/>
      <c r="G8" s="20"/>
      <c r="H8" s="21" t="s">
        <v>13</v>
      </c>
      <c r="I8" s="22">
        <f>I10-I20+I31</f>
        <v>0</v>
      </c>
      <c r="J8" s="22">
        <f t="shared" ref="J8:L8" si="0">J10-J20+J31</f>
        <v>0</v>
      </c>
      <c r="K8" s="22">
        <f t="shared" si="0"/>
        <v>0</v>
      </c>
      <c r="L8" s="22">
        <f t="shared" si="0"/>
        <v>0</v>
      </c>
      <c r="M8" s="139" t="str">
        <f>IF(I8=0,"-",IF(I6="R3",+(L8-I8)/I8*100*3/4,+(L8-I8)/I8*100))</f>
        <v>-</v>
      </c>
      <c r="N8" s="23"/>
    </row>
    <row r="9" spans="1:18" ht="9.9499999999999993" customHeight="1" thickBot="1">
      <c r="A9" s="24"/>
      <c r="B9" s="25"/>
      <c r="C9" s="25"/>
      <c r="D9" s="25"/>
      <c r="E9" s="25"/>
      <c r="F9" s="25"/>
      <c r="G9" s="25"/>
      <c r="H9" s="25"/>
      <c r="I9" s="26"/>
      <c r="J9" s="26"/>
      <c r="K9" s="26"/>
      <c r="L9" s="26"/>
      <c r="M9" s="26"/>
      <c r="N9" s="27"/>
    </row>
    <row r="10" spans="1:18" ht="27.95" customHeight="1">
      <c r="A10" s="28" t="s">
        <v>14</v>
      </c>
      <c r="B10" s="29"/>
      <c r="C10" s="29"/>
      <c r="D10" s="29"/>
      <c r="E10" s="29"/>
      <c r="F10" s="29"/>
      <c r="G10" s="29"/>
      <c r="H10" s="30"/>
      <c r="I10" s="31">
        <f>SUM(I11:I16)</f>
        <v>0</v>
      </c>
      <c r="J10" s="31">
        <f>SUM(J11:J16)</f>
        <v>0</v>
      </c>
      <c r="K10" s="31">
        <f t="shared" ref="K10:L10" si="1">SUM(K11:K16)</f>
        <v>0</v>
      </c>
      <c r="L10" s="31">
        <f t="shared" si="1"/>
        <v>0</v>
      </c>
      <c r="M10" s="73" t="str">
        <f>IF(I10=0,"-",+(L10-#REF!)/#REF!*100)</f>
        <v>-</v>
      </c>
      <c r="N10" s="32"/>
    </row>
    <row r="11" spans="1:18" ht="24.95" customHeight="1">
      <c r="A11" s="33"/>
      <c r="B11" s="292" t="s">
        <v>48</v>
      </c>
      <c r="C11" s="292"/>
      <c r="D11" s="292"/>
      <c r="E11" s="292"/>
      <c r="F11" s="141" t="s">
        <v>49</v>
      </c>
      <c r="G11" s="142"/>
      <c r="H11" s="198">
        <v>1</v>
      </c>
      <c r="I11" s="35"/>
      <c r="J11" s="35">
        <f>販売計画!F45</f>
        <v>0</v>
      </c>
      <c r="K11" s="35">
        <f>販売計画!H45</f>
        <v>0</v>
      </c>
      <c r="L11" s="35">
        <f>販売計画!J45</f>
        <v>0</v>
      </c>
      <c r="M11" s="74" t="str">
        <f>IF(I11=0,"-",+(L11-#REF!)/#REF!*100)</f>
        <v>-</v>
      </c>
      <c r="N11" s="286" t="s">
        <v>15</v>
      </c>
      <c r="R11" s="34"/>
    </row>
    <row r="12" spans="1:18" ht="24.95" customHeight="1">
      <c r="A12" s="33"/>
      <c r="B12" s="292"/>
      <c r="C12" s="292"/>
      <c r="D12" s="292"/>
      <c r="E12" s="292"/>
      <c r="F12" s="141" t="s">
        <v>50</v>
      </c>
      <c r="G12" s="142"/>
      <c r="H12" s="198">
        <v>2</v>
      </c>
      <c r="I12" s="35"/>
      <c r="J12" s="35"/>
      <c r="K12" s="35"/>
      <c r="L12" s="35"/>
      <c r="M12" s="74" t="str">
        <f>IF(I12=0,"-",+(L12-#REF!)/#REF!*100)</f>
        <v>-</v>
      </c>
      <c r="N12" s="287"/>
      <c r="O12" s="4" t="s">
        <v>17</v>
      </c>
      <c r="R12" s="34"/>
    </row>
    <row r="13" spans="1:18" ht="24.95" customHeight="1">
      <c r="A13" s="33"/>
      <c r="B13" s="292" t="s">
        <v>47</v>
      </c>
      <c r="C13" s="292"/>
      <c r="D13" s="292"/>
      <c r="E13" s="292"/>
      <c r="F13" s="141" t="s">
        <v>61</v>
      </c>
      <c r="G13" s="142"/>
      <c r="H13" s="198">
        <v>3</v>
      </c>
      <c r="I13" s="35">
        <f>雑収入明細!G14</f>
        <v>0</v>
      </c>
      <c r="J13" s="35">
        <f>雑収入明細!H14</f>
        <v>0</v>
      </c>
      <c r="K13" s="35">
        <f>雑収入明細!I14</f>
        <v>0</v>
      </c>
      <c r="L13" s="35">
        <f>雑収入明細!J14</f>
        <v>0</v>
      </c>
      <c r="M13" s="74" t="str">
        <f>IF(I13=0,"-",+(L13-#REF!)/#REF!*100)</f>
        <v>-</v>
      </c>
      <c r="N13" s="68"/>
      <c r="R13" s="34"/>
    </row>
    <row r="14" spans="1:18" ht="24.95" customHeight="1">
      <c r="A14" s="33"/>
      <c r="B14" s="292"/>
      <c r="C14" s="292"/>
      <c r="D14" s="292"/>
      <c r="E14" s="292"/>
      <c r="F14" s="141" t="s">
        <v>51</v>
      </c>
      <c r="G14" s="142"/>
      <c r="H14" s="198">
        <v>4</v>
      </c>
      <c r="I14" s="35"/>
      <c r="J14" s="35"/>
      <c r="K14" s="35"/>
      <c r="L14" s="35"/>
      <c r="M14" s="74" t="str">
        <f>IF(I14=0,"-",+(L14-#REF!)/#REF!*100)</f>
        <v>-</v>
      </c>
      <c r="N14" s="69"/>
      <c r="R14" s="34"/>
    </row>
    <row r="15" spans="1:18" ht="24.95" customHeight="1">
      <c r="A15" s="33"/>
      <c r="B15" s="292"/>
      <c r="C15" s="292"/>
      <c r="D15" s="292"/>
      <c r="E15" s="292"/>
      <c r="F15" s="141" t="s">
        <v>60</v>
      </c>
      <c r="G15" s="142"/>
      <c r="H15" s="198">
        <v>5</v>
      </c>
      <c r="I15" s="212"/>
      <c r="J15" s="212"/>
      <c r="K15" s="212"/>
      <c r="L15" s="212"/>
      <c r="M15" s="214" t="str">
        <f>IF(I15=0,"-",+(L15-#REF!)/#REF!*100)</f>
        <v>-</v>
      </c>
      <c r="N15" s="215"/>
      <c r="R15" s="34"/>
    </row>
    <row r="16" spans="1:18" ht="24.95" customHeight="1">
      <c r="A16" s="33"/>
      <c r="B16" s="292"/>
      <c r="C16" s="292"/>
      <c r="D16" s="292"/>
      <c r="E16" s="292"/>
      <c r="F16" s="141" t="s">
        <v>52</v>
      </c>
      <c r="G16" s="142"/>
      <c r="H16" s="198">
        <v>6</v>
      </c>
      <c r="I16" s="212"/>
      <c r="J16" s="212"/>
      <c r="K16" s="212"/>
      <c r="L16" s="212"/>
      <c r="M16" s="214" t="str">
        <f>IF(I16=0,"-",+(L16-#REF!)/#REF!*100)</f>
        <v>-</v>
      </c>
      <c r="N16" s="216"/>
      <c r="R16" s="34"/>
    </row>
    <row r="17" spans="1:18" ht="24.95" customHeight="1">
      <c r="A17" s="33"/>
      <c r="B17" s="293" t="s">
        <v>53</v>
      </c>
      <c r="C17" s="293"/>
      <c r="D17" s="293"/>
      <c r="E17" s="293"/>
      <c r="F17" s="143" t="s">
        <v>62</v>
      </c>
      <c r="G17" s="144"/>
      <c r="H17" s="198">
        <v>7</v>
      </c>
      <c r="I17" s="212"/>
      <c r="J17" s="212"/>
      <c r="K17" s="212"/>
      <c r="L17" s="212"/>
      <c r="M17" s="214" t="str">
        <f>IF(I17=0,"-",+(L17-#REF!)/#REF!*100)</f>
        <v>-</v>
      </c>
      <c r="N17" s="213"/>
      <c r="R17" s="34"/>
    </row>
    <row r="18" spans="1:18" ht="24.95" customHeight="1" thickBot="1">
      <c r="A18" s="36"/>
      <c r="B18" s="294"/>
      <c r="C18" s="294"/>
      <c r="D18" s="294"/>
      <c r="E18" s="294"/>
      <c r="F18" s="145" t="s">
        <v>161</v>
      </c>
      <c r="G18" s="146"/>
      <c r="H18" s="199">
        <v>8</v>
      </c>
      <c r="I18" s="217"/>
      <c r="J18" s="217"/>
      <c r="K18" s="217"/>
      <c r="L18" s="217"/>
      <c r="M18" s="214" t="str">
        <f>IF(I18=0,"-",+(L18-#REF!)/#REF!*100)</f>
        <v>-</v>
      </c>
      <c r="N18" s="218"/>
      <c r="R18" s="34"/>
    </row>
    <row r="19" spans="1:18" ht="9.9499999999999993" customHeight="1" thickBot="1">
      <c r="A19" s="24"/>
      <c r="B19" s="25"/>
      <c r="C19" s="25"/>
      <c r="D19" s="25"/>
      <c r="E19" s="25"/>
      <c r="F19" s="25"/>
      <c r="G19" s="25"/>
      <c r="H19" s="25"/>
      <c r="I19" s="26"/>
      <c r="J19" s="26"/>
      <c r="K19" s="26"/>
      <c r="L19" s="26"/>
      <c r="M19" s="26"/>
      <c r="N19" s="27"/>
    </row>
    <row r="20" spans="1:18" ht="24.95" customHeight="1">
      <c r="A20" s="39" t="s">
        <v>16</v>
      </c>
      <c r="B20" s="40"/>
      <c r="C20" s="40"/>
      <c r="D20" s="40"/>
      <c r="E20" s="40"/>
      <c r="F20" s="40"/>
      <c r="G20" s="200" t="s">
        <v>223</v>
      </c>
      <c r="H20" s="41"/>
      <c r="I20" s="86">
        <f>I21+I22+I23+I25-I24</f>
        <v>0</v>
      </c>
      <c r="J20" s="86">
        <f t="shared" ref="J20:L20" si="2">J21+J22+J23+J25-J24</f>
        <v>0</v>
      </c>
      <c r="K20" s="86">
        <f t="shared" si="2"/>
        <v>0</v>
      </c>
      <c r="L20" s="86">
        <f t="shared" si="2"/>
        <v>0</v>
      </c>
      <c r="M20" s="78" t="str">
        <f>IF(I20=0,"-",+(L20-#REF!)/#REF!*100)</f>
        <v>-</v>
      </c>
      <c r="N20" s="43"/>
    </row>
    <row r="21" spans="1:18" ht="24.95" customHeight="1">
      <c r="A21" s="44"/>
      <c r="B21" s="301" t="s">
        <v>56</v>
      </c>
      <c r="C21" s="301"/>
      <c r="D21" s="50" t="s">
        <v>63</v>
      </c>
      <c r="E21" s="51"/>
      <c r="F21" s="51"/>
      <c r="G21" s="51"/>
      <c r="H21" s="75">
        <v>9</v>
      </c>
      <c r="I21" s="53"/>
      <c r="J21" s="53"/>
      <c r="K21" s="53"/>
      <c r="L21" s="53"/>
      <c r="M21" s="79" t="str">
        <f>IF(I21=0,"-",+(L21-#REF!)/#REF!*100)</f>
        <v>-</v>
      </c>
      <c r="N21" s="54"/>
    </row>
    <row r="22" spans="1:18" ht="24.95" customHeight="1">
      <c r="A22" s="44"/>
      <c r="B22" s="302"/>
      <c r="C22" s="302"/>
      <c r="D22" s="45" t="s">
        <v>67</v>
      </c>
      <c r="E22" s="51"/>
      <c r="F22" s="51"/>
      <c r="G22" s="51"/>
      <c r="H22" s="75">
        <v>10</v>
      </c>
      <c r="I22" s="53">
        <f>農業原価!G8</f>
        <v>0</v>
      </c>
      <c r="J22" s="53">
        <f>農業原価!H8</f>
        <v>0</v>
      </c>
      <c r="K22" s="53">
        <f>農業原価!I8</f>
        <v>0</v>
      </c>
      <c r="L22" s="53">
        <f>農業原価!J8</f>
        <v>0</v>
      </c>
      <c r="M22" s="79" t="str">
        <f>IF(I22=0,"-",+(L22-#REF!)/#REF!*100)</f>
        <v>-</v>
      </c>
      <c r="N22" s="54"/>
    </row>
    <row r="23" spans="1:18" ht="24.95" customHeight="1">
      <c r="A23" s="44"/>
      <c r="B23" s="302"/>
      <c r="C23" s="302"/>
      <c r="D23" s="45" t="s">
        <v>65</v>
      </c>
      <c r="E23" s="46"/>
      <c r="F23" s="46"/>
      <c r="G23" s="46"/>
      <c r="H23" s="76">
        <v>11</v>
      </c>
      <c r="I23" s="48"/>
      <c r="J23" s="48"/>
      <c r="K23" s="48"/>
      <c r="L23" s="48"/>
      <c r="M23" s="79" t="str">
        <f>IF(I23=0,"-",+(L23-#REF!)/#REF!*100)</f>
        <v>-</v>
      </c>
      <c r="N23" s="49"/>
    </row>
    <row r="24" spans="1:18" ht="24.95" customHeight="1">
      <c r="A24" s="44"/>
      <c r="B24" s="302"/>
      <c r="C24" s="302"/>
      <c r="D24" s="45" t="s">
        <v>66</v>
      </c>
      <c r="E24" s="51"/>
      <c r="F24" s="51"/>
      <c r="G24" s="51"/>
      <c r="H24" s="75">
        <v>12</v>
      </c>
      <c r="I24" s="56"/>
      <c r="J24" s="56"/>
      <c r="K24" s="56"/>
      <c r="L24" s="56"/>
      <c r="M24" s="79" t="str">
        <f>IF(I24=0,"-",+(L24-#REF!)/#REF!*100)</f>
        <v>-</v>
      </c>
      <c r="N24" s="54"/>
    </row>
    <row r="25" spans="1:18" ht="24.95" customHeight="1">
      <c r="A25" s="44"/>
      <c r="B25" s="303"/>
      <c r="C25" s="303"/>
      <c r="D25" s="45" t="s">
        <v>46</v>
      </c>
      <c r="E25" s="46"/>
      <c r="F25" s="46"/>
      <c r="G25" s="46"/>
      <c r="H25" s="76">
        <v>13</v>
      </c>
      <c r="I25" s="48">
        <f>一般管理費!G8</f>
        <v>0</v>
      </c>
      <c r="J25" s="55">
        <f>一般管理費!H8</f>
        <v>0</v>
      </c>
      <c r="K25" s="55">
        <f>一般管理費!I8</f>
        <v>0</v>
      </c>
      <c r="L25" s="55">
        <f>一般管理費!J8</f>
        <v>0</v>
      </c>
      <c r="M25" s="79" t="str">
        <f>IF(I25=0,"-",+(L25-#REF!)/#REF!*100)</f>
        <v>-</v>
      </c>
      <c r="N25" s="49"/>
      <c r="O25" s="34"/>
    </row>
    <row r="26" spans="1:18" ht="24.95" customHeight="1">
      <c r="A26" s="44"/>
      <c r="B26" s="304" t="s">
        <v>55</v>
      </c>
      <c r="C26" s="305"/>
      <c r="D26" s="51" t="s">
        <v>58</v>
      </c>
      <c r="E26" s="51"/>
      <c r="F26" s="51"/>
      <c r="G26" s="51"/>
      <c r="H26" s="75">
        <v>14</v>
      </c>
      <c r="I26" s="219"/>
      <c r="J26" s="220"/>
      <c r="K26" s="220"/>
      <c r="L26" s="220"/>
      <c r="M26" s="221" t="str">
        <f>IF(I26=0,"-",+(L26-#REF!)/#REF!*100)</f>
        <v>-</v>
      </c>
      <c r="N26" s="222"/>
      <c r="O26" s="34"/>
    </row>
    <row r="27" spans="1:18" ht="24.95" customHeight="1">
      <c r="A27" s="44"/>
      <c r="B27" s="306" t="s">
        <v>57</v>
      </c>
      <c r="C27" s="307"/>
      <c r="D27" s="51" t="s">
        <v>64</v>
      </c>
      <c r="E27" s="51"/>
      <c r="F27" s="51"/>
      <c r="G27" s="51"/>
      <c r="H27" s="75">
        <v>15</v>
      </c>
      <c r="I27" s="223"/>
      <c r="J27" s="224"/>
      <c r="K27" s="224"/>
      <c r="L27" s="224"/>
      <c r="M27" s="221" t="str">
        <f>IF(I27=0,"-",+(L27-#REF!)/#REF!*100)</f>
        <v>-</v>
      </c>
      <c r="N27" s="222"/>
      <c r="O27" s="34"/>
    </row>
    <row r="28" spans="1:18" ht="24.95" customHeight="1">
      <c r="A28" s="44"/>
      <c r="B28" s="308"/>
      <c r="C28" s="309"/>
      <c r="D28" s="46" t="s">
        <v>59</v>
      </c>
      <c r="E28" s="46"/>
      <c r="F28" s="46"/>
      <c r="G28" s="46"/>
      <c r="H28" s="76">
        <v>16</v>
      </c>
      <c r="I28" s="223"/>
      <c r="J28" s="224"/>
      <c r="K28" s="224"/>
      <c r="L28" s="224"/>
      <c r="M28" s="221" t="str">
        <f>IF(I28=0,"-",+(L28-#REF!)/#REF!*100)</f>
        <v>-</v>
      </c>
      <c r="N28" s="222" t="s">
        <v>150</v>
      </c>
    </row>
    <row r="29" spans="1:18" ht="24.95" customHeight="1" thickBot="1">
      <c r="A29" s="90"/>
      <c r="B29" s="92"/>
      <c r="C29" s="87"/>
      <c r="D29" s="88"/>
      <c r="E29" s="88"/>
      <c r="F29" s="88"/>
      <c r="G29" s="88"/>
      <c r="H29" s="89">
        <v>17</v>
      </c>
      <c r="I29" s="70"/>
      <c r="J29" s="71"/>
      <c r="K29" s="71"/>
      <c r="L29" s="71"/>
      <c r="M29" s="79" t="str">
        <f>IF(I29=0,"-",+(L29-#REF!)/#REF!*100)</f>
        <v>-</v>
      </c>
      <c r="N29" s="91"/>
    </row>
    <row r="30" spans="1:18" ht="9.9499999999999993" customHeight="1" thickBot="1">
      <c r="A30" s="24"/>
      <c r="B30" s="25"/>
      <c r="C30" s="25"/>
      <c r="D30" s="25"/>
      <c r="E30" s="25"/>
      <c r="F30" s="25"/>
      <c r="G30" s="25"/>
      <c r="H30" s="25"/>
      <c r="I30" s="26"/>
      <c r="J30" s="26"/>
      <c r="K30" s="26"/>
      <c r="L30" s="26"/>
      <c r="M30" s="26"/>
      <c r="N30" s="27"/>
    </row>
    <row r="31" spans="1:18" ht="27.95" customHeight="1" thickBot="1">
      <c r="A31" s="94" t="s">
        <v>30</v>
      </c>
      <c r="B31" s="95"/>
      <c r="C31" s="96"/>
      <c r="D31" s="96"/>
      <c r="E31" s="96"/>
      <c r="F31" s="97"/>
      <c r="G31" s="203" t="s">
        <v>167</v>
      </c>
      <c r="H31" s="98"/>
      <c r="I31" s="204">
        <f>I32+I34+I33</f>
        <v>0</v>
      </c>
      <c r="J31" s="204">
        <f t="shared" ref="J31:L31" si="3">J32+J34+J33</f>
        <v>0</v>
      </c>
      <c r="K31" s="204">
        <f t="shared" si="3"/>
        <v>0</v>
      </c>
      <c r="L31" s="205">
        <f t="shared" si="3"/>
        <v>0</v>
      </c>
      <c r="M31" s="140" t="str">
        <f>IF(I31=0,"-",+(L31-#REF!)/#REF!*100)</f>
        <v>-</v>
      </c>
      <c r="N31" s="99"/>
    </row>
    <row r="32" spans="1:18" ht="27.95" customHeight="1">
      <c r="A32" s="310" t="s">
        <v>68</v>
      </c>
      <c r="B32" s="85" t="s">
        <v>147</v>
      </c>
      <c r="C32" s="81"/>
      <c r="D32" s="81"/>
      <c r="E32" s="81"/>
      <c r="F32" s="82"/>
      <c r="G32" s="82"/>
      <c r="H32" s="201">
        <v>18</v>
      </c>
      <c r="I32" s="83">
        <f>農業原価!G20</f>
        <v>0</v>
      </c>
      <c r="J32" s="83">
        <f>農業原価!H20</f>
        <v>0</v>
      </c>
      <c r="K32" s="83">
        <f>農業原価!I20</f>
        <v>0</v>
      </c>
      <c r="L32" s="93">
        <f>農業原価!J20</f>
        <v>0</v>
      </c>
      <c r="M32" s="84" t="str">
        <f>IF(I32=0,"-",+(L32-#REF!)/#REF!*100)</f>
        <v>-</v>
      </c>
      <c r="N32" s="43"/>
    </row>
    <row r="33" spans="1:14" ht="27.95" customHeight="1">
      <c r="A33" s="310"/>
      <c r="B33" s="171" t="s">
        <v>148</v>
      </c>
      <c r="C33" s="172"/>
      <c r="D33" s="172"/>
      <c r="E33" s="172"/>
      <c r="F33" s="173"/>
      <c r="G33" s="173"/>
      <c r="H33" s="202">
        <v>19</v>
      </c>
      <c r="I33" s="154">
        <f>一般管理費!G27</f>
        <v>0</v>
      </c>
      <c r="J33" s="154">
        <f>一般管理費!H27</f>
        <v>0</v>
      </c>
      <c r="K33" s="154">
        <f>一般管理費!I27</f>
        <v>0</v>
      </c>
      <c r="L33" s="174">
        <f>一般管理費!J27</f>
        <v>0</v>
      </c>
      <c r="M33" s="155" t="str">
        <f>IF(I33=0,"-",+(L33-#REF!)/#REF!*100)</f>
        <v>-</v>
      </c>
      <c r="N33" s="175"/>
    </row>
    <row r="34" spans="1:14" ht="27.95" customHeight="1" thickBot="1">
      <c r="A34" s="311"/>
      <c r="B34" s="288" t="s">
        <v>149</v>
      </c>
      <c r="C34" s="289"/>
      <c r="D34" s="289"/>
      <c r="E34" s="289"/>
      <c r="F34" s="289"/>
      <c r="G34" s="289"/>
      <c r="H34" s="199">
        <v>20</v>
      </c>
      <c r="I34" s="37"/>
      <c r="J34" s="37"/>
      <c r="K34" s="37"/>
      <c r="L34" s="37"/>
      <c r="M34" s="38" t="str">
        <f>IF(I34=0,"-",+(L34-#REF!)/#REF!*100)</f>
        <v>-</v>
      </c>
      <c r="N34" s="23"/>
    </row>
    <row r="35" spans="1:14" ht="9.9499999999999993" customHeight="1" thickBot="1">
      <c r="A35" s="24"/>
      <c r="B35" s="25"/>
      <c r="C35" s="25"/>
      <c r="D35" s="25"/>
      <c r="E35" s="25"/>
      <c r="F35" s="25"/>
      <c r="G35" s="25"/>
      <c r="H35" s="25"/>
      <c r="I35" s="26"/>
      <c r="J35" s="26"/>
      <c r="K35" s="26"/>
      <c r="L35" s="26"/>
      <c r="M35" s="26"/>
      <c r="N35" s="27"/>
    </row>
    <row r="36" spans="1:14" ht="27.95" customHeight="1" thickBot="1">
      <c r="A36" s="62" t="s">
        <v>31</v>
      </c>
      <c r="B36" s="25"/>
      <c r="C36" s="25"/>
      <c r="D36" s="25"/>
      <c r="E36" s="25"/>
      <c r="F36" s="290" t="s">
        <v>32</v>
      </c>
      <c r="G36" s="290"/>
      <c r="H36" s="291"/>
      <c r="I36" s="63"/>
      <c r="J36" s="63"/>
      <c r="K36" s="63"/>
      <c r="L36" s="63"/>
      <c r="M36" s="63" t="str">
        <f>IF(I36=0,"-",+(L36-#REF!)/#REF!*100)</f>
        <v>-</v>
      </c>
      <c r="N36" s="61"/>
    </row>
    <row r="37" spans="1:14" ht="9.9499999999999993" hidden="1" customHeight="1" thickBot="1">
      <c r="A37" s="24"/>
      <c r="B37" s="25"/>
      <c r="C37" s="25"/>
      <c r="D37" s="25"/>
      <c r="E37" s="25"/>
      <c r="F37" s="25"/>
      <c r="G37" s="25"/>
      <c r="H37" s="25"/>
      <c r="I37" s="26"/>
      <c r="J37" s="26"/>
      <c r="K37" s="26"/>
      <c r="L37" s="26"/>
      <c r="M37" s="26"/>
      <c r="N37" s="27"/>
    </row>
    <row r="38" spans="1:14" ht="30" hidden="1" customHeight="1">
      <c r="A38" s="62" t="s">
        <v>33</v>
      </c>
      <c r="B38" s="25"/>
      <c r="C38" s="25"/>
      <c r="D38" s="25"/>
      <c r="E38" s="25"/>
      <c r="F38" s="25" t="s">
        <v>34</v>
      </c>
      <c r="G38" s="25"/>
      <c r="H38" s="64"/>
      <c r="I38" s="65">
        <f>+I10-I20</f>
        <v>0</v>
      </c>
      <c r="J38" s="65">
        <f>+J10-J20</f>
        <v>0</v>
      </c>
      <c r="K38" s="65">
        <f>+K10-K20</f>
        <v>0</v>
      </c>
      <c r="L38" s="65">
        <f>+L10-L20</f>
        <v>0</v>
      </c>
      <c r="M38" s="65" t="str">
        <f>IF(I38=0,"-",+(L38-I38)/I38*100)</f>
        <v>-</v>
      </c>
      <c r="N38" s="61"/>
    </row>
    <row r="39" spans="1:14" ht="15" customHeight="1">
      <c r="A39" s="4" t="s">
        <v>152</v>
      </c>
    </row>
    <row r="40" spans="1:14" ht="15" customHeight="1">
      <c r="A40" s="4" t="s">
        <v>170</v>
      </c>
    </row>
    <row r="41" spans="1:14" ht="15" customHeight="1">
      <c r="A41" s="66" t="s">
        <v>154</v>
      </c>
    </row>
    <row r="42" spans="1:14" ht="15" customHeight="1">
      <c r="A42" s="66" t="s">
        <v>35</v>
      </c>
    </row>
    <row r="43" spans="1:14" ht="18" customHeight="1">
      <c r="A43" s="67"/>
    </row>
  </sheetData>
  <mergeCells count="14">
    <mergeCell ref="L3:M3"/>
    <mergeCell ref="N5:N7"/>
    <mergeCell ref="N11:N12"/>
    <mergeCell ref="B34:G34"/>
    <mergeCell ref="F36:H36"/>
    <mergeCell ref="B11:E12"/>
    <mergeCell ref="B13:E16"/>
    <mergeCell ref="B17:E18"/>
    <mergeCell ref="A3:E3"/>
    <mergeCell ref="F3:J3"/>
    <mergeCell ref="B21:C25"/>
    <mergeCell ref="B26:C26"/>
    <mergeCell ref="B27:C28"/>
    <mergeCell ref="A32:A34"/>
  </mergeCells>
  <phoneticPr fontId="3"/>
  <dataValidations count="1">
    <dataValidation type="decimal" operator="greaterThanOrEqual" allowBlank="1" showInputMessage="1" showErrorMessage="1" sqref="I36:L36 I32:L34">
      <formula1>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view="pageBreakPreview" zoomScaleNormal="100" zoomScaleSheetLayoutView="100" workbookViewId="0">
      <pane xSplit="6" ySplit="7" topLeftCell="G8" activePane="bottomRight" state="frozen"/>
      <selection pane="topRight" activeCell="H1" sqref="H1"/>
      <selection pane="bottomLeft" activeCell="A8" sqref="A8"/>
      <selection pane="bottomRight" activeCell="G6" sqref="G6:J6"/>
    </sheetView>
  </sheetViews>
  <sheetFormatPr defaultRowHeight="13.5"/>
  <cols>
    <col min="1" max="3" width="2.625" style="4" customWidth="1"/>
    <col min="4" max="5" width="10.625" style="4" customWidth="1"/>
    <col min="6" max="6" width="3.625" style="4" customWidth="1"/>
    <col min="7" max="10" width="12.625" style="4" customWidth="1"/>
    <col min="11" max="11" width="8.625" style="4" customWidth="1"/>
    <col min="12" max="12" width="31.75" style="4" customWidth="1"/>
    <col min="13" max="13" width="5.625" style="4" customWidth="1"/>
    <col min="14" max="16384" width="9" style="4"/>
  </cols>
  <sheetData>
    <row r="1" spans="1:15" ht="18" customHeight="1">
      <c r="A1" s="1" t="s">
        <v>74</v>
      </c>
      <c r="B1" s="2"/>
      <c r="C1" s="2"/>
      <c r="D1" s="2"/>
      <c r="E1" s="2"/>
      <c r="F1" s="3"/>
      <c r="O1" s="5"/>
    </row>
    <row r="2" spans="1:15" ht="14.25" thickBot="1">
      <c r="F2" s="6"/>
    </row>
    <row r="3" spans="1:15" ht="17.25" customHeight="1" thickBot="1">
      <c r="A3" s="295" t="s">
        <v>1</v>
      </c>
      <c r="B3" s="296"/>
      <c r="C3" s="296"/>
      <c r="D3" s="297"/>
      <c r="E3" s="298">
        <f>付加価値額計画!F3</f>
        <v>0</v>
      </c>
      <c r="F3" s="299"/>
      <c r="G3" s="299"/>
      <c r="H3" s="300"/>
      <c r="I3" s="7" t="s">
        <v>2</v>
      </c>
      <c r="J3" s="282">
        <f>付加価値額計画!L3</f>
        <v>0</v>
      </c>
      <c r="K3" s="283"/>
      <c r="L3" s="8"/>
      <c r="O3" s="5"/>
    </row>
    <row r="4" spans="1:15" ht="9.9499999999999993" customHeight="1" thickBot="1">
      <c r="F4" s="6"/>
    </row>
    <row r="5" spans="1:15">
      <c r="A5" s="9"/>
      <c r="B5" s="10"/>
      <c r="C5" s="10"/>
      <c r="D5" s="10"/>
      <c r="E5" s="10"/>
      <c r="F5" s="11"/>
      <c r="G5" s="12" t="s">
        <v>174</v>
      </c>
      <c r="H5" s="12" t="s">
        <v>3</v>
      </c>
      <c r="I5" s="12" t="s">
        <v>4</v>
      </c>
      <c r="J5" s="12" t="s">
        <v>5</v>
      </c>
      <c r="K5" s="12" t="s">
        <v>6</v>
      </c>
      <c r="L5" s="284" t="s">
        <v>54</v>
      </c>
    </row>
    <row r="6" spans="1:15">
      <c r="A6" s="13"/>
      <c r="B6" s="14"/>
      <c r="C6" s="14"/>
      <c r="D6" s="14"/>
      <c r="E6" s="14"/>
      <c r="F6" s="15"/>
      <c r="G6" s="278" t="s">
        <v>224</v>
      </c>
      <c r="H6" s="279" t="s">
        <v>225</v>
      </c>
      <c r="I6" s="279" t="s">
        <v>226</v>
      </c>
      <c r="J6" s="279" t="s">
        <v>227</v>
      </c>
      <c r="K6" s="16" t="s">
        <v>7</v>
      </c>
      <c r="L6" s="285"/>
    </row>
    <row r="7" spans="1:15" ht="14.25" thickBot="1">
      <c r="A7" s="261"/>
      <c r="B7" s="262"/>
      <c r="C7" s="262"/>
      <c r="D7" s="262"/>
      <c r="E7" s="262"/>
      <c r="F7" s="263"/>
      <c r="G7" s="264" t="s">
        <v>8</v>
      </c>
      <c r="H7" s="264" t="s">
        <v>9</v>
      </c>
      <c r="I7" s="264" t="s">
        <v>10</v>
      </c>
      <c r="J7" s="264" t="s">
        <v>11</v>
      </c>
      <c r="K7" s="265" t="s">
        <v>12</v>
      </c>
      <c r="L7" s="312"/>
    </row>
    <row r="8" spans="1:15" ht="24.95" customHeight="1">
      <c r="A8" s="39" t="s">
        <v>67</v>
      </c>
      <c r="B8" s="40"/>
      <c r="C8" s="40"/>
      <c r="D8" s="40"/>
      <c r="E8" s="197" t="s">
        <v>165</v>
      </c>
      <c r="F8" s="41"/>
      <c r="G8" s="42">
        <f t="shared" ref="G8:J8" si="0">G9+G34-G35</f>
        <v>0</v>
      </c>
      <c r="H8" s="42">
        <f t="shared" si="0"/>
        <v>0</v>
      </c>
      <c r="I8" s="42">
        <f t="shared" si="0"/>
        <v>0</v>
      </c>
      <c r="J8" s="42">
        <f t="shared" si="0"/>
        <v>0</v>
      </c>
      <c r="K8" s="78" t="str">
        <f>IF(G8=0,"-",+(J8-G8)/G8*100)</f>
        <v>-</v>
      </c>
      <c r="L8" s="78"/>
    </row>
    <row r="9" spans="1:15" ht="24.95" customHeight="1">
      <c r="A9" s="44"/>
      <c r="B9" s="241" t="s">
        <v>45</v>
      </c>
      <c r="C9" s="242"/>
      <c r="D9" s="241"/>
      <c r="E9" s="243" t="s">
        <v>164</v>
      </c>
      <c r="F9" s="244">
        <v>1</v>
      </c>
      <c r="G9" s="245">
        <f>G14+G20+G33</f>
        <v>0</v>
      </c>
      <c r="H9" s="245">
        <f t="shared" ref="H9:J9" si="1">H14+H20+H33</f>
        <v>0</v>
      </c>
      <c r="I9" s="245">
        <f t="shared" si="1"/>
        <v>0</v>
      </c>
      <c r="J9" s="245">
        <f t="shared" si="1"/>
        <v>0</v>
      </c>
      <c r="K9" s="246" t="str">
        <f>IF(G9=0,"-",+(J9-G9)/G9*100)</f>
        <v>-</v>
      </c>
      <c r="L9" s="253"/>
    </row>
    <row r="10" spans="1:15" ht="24.95" customHeight="1">
      <c r="A10" s="44"/>
      <c r="B10" s="313" t="s">
        <v>37</v>
      </c>
      <c r="C10" s="314"/>
      <c r="D10" s="50" t="s">
        <v>36</v>
      </c>
      <c r="E10" s="52"/>
      <c r="F10" s="75">
        <v>2</v>
      </c>
      <c r="G10" s="53"/>
      <c r="H10" s="53"/>
      <c r="I10" s="53"/>
      <c r="J10" s="53"/>
      <c r="K10" s="80" t="str">
        <f t="shared" ref="K10:K19" si="2">IF(G10=0,"-",+(J10-G10)/G10*100)</f>
        <v>-</v>
      </c>
      <c r="L10" s="211"/>
    </row>
    <row r="11" spans="1:15" ht="24.95" customHeight="1">
      <c r="A11" s="44"/>
      <c r="B11" s="315"/>
      <c r="C11" s="316"/>
      <c r="D11" s="50" t="s">
        <v>18</v>
      </c>
      <c r="E11" s="52"/>
      <c r="F11" s="75">
        <v>3</v>
      </c>
      <c r="G11" s="53"/>
      <c r="H11" s="53"/>
      <c r="I11" s="53"/>
      <c r="J11" s="53"/>
      <c r="K11" s="80" t="str">
        <f t="shared" si="2"/>
        <v>-</v>
      </c>
      <c r="L11" s="211"/>
      <c r="M11" s="34"/>
    </row>
    <row r="12" spans="1:15" ht="24.95" customHeight="1">
      <c r="A12" s="44"/>
      <c r="B12" s="315"/>
      <c r="C12" s="316"/>
      <c r="D12" s="50" t="s">
        <v>71</v>
      </c>
      <c r="E12" s="52"/>
      <c r="F12" s="75">
        <v>4</v>
      </c>
      <c r="G12" s="53"/>
      <c r="H12" s="53"/>
      <c r="I12" s="53"/>
      <c r="J12" s="53"/>
      <c r="K12" s="80" t="str">
        <f t="shared" si="2"/>
        <v>-</v>
      </c>
      <c r="L12" s="211"/>
      <c r="M12" s="34"/>
    </row>
    <row r="13" spans="1:15" ht="24.95" customHeight="1">
      <c r="A13" s="44"/>
      <c r="B13" s="315"/>
      <c r="C13" s="316"/>
      <c r="D13" s="45" t="s">
        <v>19</v>
      </c>
      <c r="E13" s="52"/>
      <c r="F13" s="75">
        <v>5</v>
      </c>
      <c r="G13" s="53"/>
      <c r="H13" s="53"/>
      <c r="I13" s="53"/>
      <c r="J13" s="53"/>
      <c r="K13" s="80" t="str">
        <f t="shared" si="2"/>
        <v>-</v>
      </c>
      <c r="L13" s="211"/>
    </row>
    <row r="14" spans="1:15" ht="24.95" customHeight="1">
      <c r="A14" s="44"/>
      <c r="B14" s="317"/>
      <c r="C14" s="318"/>
      <c r="D14" s="247" t="s">
        <v>163</v>
      </c>
      <c r="E14" s="248"/>
      <c r="F14" s="249">
        <v>6</v>
      </c>
      <c r="G14" s="250">
        <f>SUM(G10:G13)</f>
        <v>0</v>
      </c>
      <c r="H14" s="250">
        <f>SUM(H10:H13)</f>
        <v>0</v>
      </c>
      <c r="I14" s="250">
        <f>SUM(I10:I13)</f>
        <v>0</v>
      </c>
      <c r="J14" s="250">
        <f>SUM(J10:J13)</f>
        <v>0</v>
      </c>
      <c r="K14" s="251" t="str">
        <f t="shared" si="2"/>
        <v>-</v>
      </c>
      <c r="L14" s="252"/>
      <c r="M14" s="4" t="s">
        <v>17</v>
      </c>
    </row>
    <row r="15" spans="1:15" ht="24.95" customHeight="1">
      <c r="A15" s="44"/>
      <c r="B15" s="319" t="s">
        <v>38</v>
      </c>
      <c r="C15" s="320"/>
      <c r="D15" s="46" t="s">
        <v>156</v>
      </c>
      <c r="E15" s="52"/>
      <c r="F15" s="75">
        <v>7</v>
      </c>
      <c r="G15" s="53"/>
      <c r="H15" s="53"/>
      <c r="I15" s="53"/>
      <c r="J15" s="53"/>
      <c r="K15" s="80" t="str">
        <f t="shared" si="2"/>
        <v>-</v>
      </c>
      <c r="L15" s="54"/>
      <c r="M15" s="34"/>
    </row>
    <row r="16" spans="1:15" ht="24.95" customHeight="1">
      <c r="A16" s="44"/>
      <c r="B16" s="321"/>
      <c r="C16" s="322"/>
      <c r="D16" s="46" t="s">
        <v>40</v>
      </c>
      <c r="E16" s="52"/>
      <c r="F16" s="75">
        <v>8</v>
      </c>
      <c r="G16" s="53"/>
      <c r="H16" s="53"/>
      <c r="I16" s="53"/>
      <c r="J16" s="53"/>
      <c r="K16" s="80" t="str">
        <f>IF(G16=0,"-",+(J16-G16)/G16*100)</f>
        <v>-</v>
      </c>
      <c r="L16" s="54"/>
      <c r="M16" s="34"/>
    </row>
    <row r="17" spans="1:13" ht="24.95" customHeight="1">
      <c r="A17" s="44"/>
      <c r="B17" s="321"/>
      <c r="C17" s="322"/>
      <c r="D17" s="46" t="s">
        <v>41</v>
      </c>
      <c r="E17" s="52"/>
      <c r="F17" s="75">
        <v>9</v>
      </c>
      <c r="G17" s="53"/>
      <c r="H17" s="53"/>
      <c r="I17" s="53"/>
      <c r="J17" s="53"/>
      <c r="K17" s="80" t="str">
        <f t="shared" si="2"/>
        <v>-</v>
      </c>
      <c r="L17" s="54"/>
      <c r="M17" s="34"/>
    </row>
    <row r="18" spans="1:13" ht="24.95" customHeight="1">
      <c r="A18" s="44"/>
      <c r="B18" s="321"/>
      <c r="C18" s="322"/>
      <c r="D18" s="46" t="s">
        <v>42</v>
      </c>
      <c r="E18" s="52"/>
      <c r="F18" s="75">
        <v>10</v>
      </c>
      <c r="G18" s="53"/>
      <c r="H18" s="53"/>
      <c r="I18" s="53"/>
      <c r="J18" s="53"/>
      <c r="K18" s="80" t="str">
        <f t="shared" si="2"/>
        <v>-</v>
      </c>
      <c r="L18" s="54"/>
      <c r="M18" s="34"/>
    </row>
    <row r="19" spans="1:13" ht="24.95" customHeight="1">
      <c r="A19" s="44"/>
      <c r="B19" s="321"/>
      <c r="C19" s="322"/>
      <c r="D19" s="46" t="s">
        <v>43</v>
      </c>
      <c r="E19" s="52"/>
      <c r="F19" s="75">
        <v>11</v>
      </c>
      <c r="G19" s="53"/>
      <c r="H19" s="53"/>
      <c r="I19" s="53"/>
      <c r="J19" s="53"/>
      <c r="K19" s="80" t="str">
        <f t="shared" si="2"/>
        <v>-</v>
      </c>
      <c r="L19" s="54"/>
      <c r="M19" s="34"/>
    </row>
    <row r="20" spans="1:13" ht="24.95" customHeight="1">
      <c r="A20" s="44"/>
      <c r="B20" s="323"/>
      <c r="C20" s="324"/>
      <c r="D20" s="176" t="s">
        <v>163</v>
      </c>
      <c r="E20" s="177"/>
      <c r="F20" s="178">
        <v>12</v>
      </c>
      <c r="G20" s="179">
        <f>SUM(G15:G19)</f>
        <v>0</v>
      </c>
      <c r="H20" s="179">
        <f t="shared" ref="H20:J20" si="3">SUM(H15:H19)</f>
        <v>0</v>
      </c>
      <c r="I20" s="179">
        <f t="shared" si="3"/>
        <v>0</v>
      </c>
      <c r="J20" s="179">
        <f t="shared" si="3"/>
        <v>0</v>
      </c>
      <c r="K20" s="180" t="str">
        <f>IF(G20=0,"-",+(J20-G20)/G20*100)</f>
        <v>-</v>
      </c>
      <c r="L20" s="181"/>
      <c r="M20" s="34"/>
    </row>
    <row r="21" spans="1:13" ht="24.95" customHeight="1">
      <c r="A21" s="44"/>
      <c r="B21" s="325" t="s">
        <v>39</v>
      </c>
      <c r="C21" s="326"/>
      <c r="D21" s="46" t="s">
        <v>22</v>
      </c>
      <c r="E21" s="47"/>
      <c r="F21" s="76">
        <v>13</v>
      </c>
      <c r="G21" s="48"/>
      <c r="H21" s="55"/>
      <c r="I21" s="55"/>
      <c r="J21" s="55"/>
      <c r="K21" s="80" t="str">
        <f>IF(G21=0,"-",+(J21-G21)/G21*100)</f>
        <v>-</v>
      </c>
      <c r="L21" s="49"/>
      <c r="M21" s="34"/>
    </row>
    <row r="22" spans="1:13" ht="24.95" customHeight="1">
      <c r="A22" s="44"/>
      <c r="B22" s="327"/>
      <c r="C22" s="328"/>
      <c r="D22" s="51" t="s">
        <v>73</v>
      </c>
      <c r="E22" s="52"/>
      <c r="F22" s="75">
        <v>14</v>
      </c>
      <c r="G22" s="53"/>
      <c r="H22" s="53"/>
      <c r="I22" s="53"/>
      <c r="J22" s="53"/>
      <c r="K22" s="80" t="str">
        <f t="shared" ref="K22:K35" si="4">IF(G22=0,"-",+(J22-G22)/G22*100)</f>
        <v>-</v>
      </c>
      <c r="L22" s="211"/>
    </row>
    <row r="23" spans="1:13" ht="24.95" customHeight="1">
      <c r="A23" s="44"/>
      <c r="B23" s="327"/>
      <c r="C23" s="328"/>
      <c r="D23" s="51" t="s">
        <v>72</v>
      </c>
      <c r="E23" s="52"/>
      <c r="F23" s="75">
        <v>15</v>
      </c>
      <c r="G23" s="53"/>
      <c r="H23" s="53"/>
      <c r="I23" s="53"/>
      <c r="J23" s="53"/>
      <c r="K23" s="80" t="str">
        <f t="shared" si="4"/>
        <v>-</v>
      </c>
      <c r="L23" s="211"/>
    </row>
    <row r="24" spans="1:13" ht="24.95" customHeight="1">
      <c r="A24" s="44"/>
      <c r="B24" s="327"/>
      <c r="C24" s="328"/>
      <c r="D24" s="46" t="s">
        <v>20</v>
      </c>
      <c r="E24" s="47"/>
      <c r="F24" s="76">
        <v>16</v>
      </c>
      <c r="G24" s="48"/>
      <c r="H24" s="55"/>
      <c r="I24" s="55"/>
      <c r="J24" s="55"/>
      <c r="K24" s="80" t="str">
        <f t="shared" si="4"/>
        <v>-</v>
      </c>
      <c r="L24" s="49"/>
    </row>
    <row r="25" spans="1:13" ht="24.95" customHeight="1">
      <c r="A25" s="44"/>
      <c r="B25" s="327"/>
      <c r="C25" s="328"/>
      <c r="D25" s="46" t="s">
        <v>21</v>
      </c>
      <c r="E25" s="47"/>
      <c r="F25" s="76">
        <v>17</v>
      </c>
      <c r="G25" s="48"/>
      <c r="H25" s="55"/>
      <c r="I25" s="55"/>
      <c r="J25" s="55"/>
      <c r="K25" s="80" t="str">
        <f t="shared" si="4"/>
        <v>-</v>
      </c>
      <c r="L25" s="49"/>
    </row>
    <row r="26" spans="1:13" ht="24.95" customHeight="1">
      <c r="A26" s="44"/>
      <c r="B26" s="327"/>
      <c r="C26" s="328"/>
      <c r="D26" s="51" t="s">
        <v>27</v>
      </c>
      <c r="E26" s="52"/>
      <c r="F26" s="75">
        <v>18</v>
      </c>
      <c r="G26" s="53"/>
      <c r="H26" s="53"/>
      <c r="I26" s="53"/>
      <c r="J26" s="53"/>
      <c r="K26" s="80" t="str">
        <f t="shared" si="4"/>
        <v>-</v>
      </c>
      <c r="L26" s="211"/>
    </row>
    <row r="27" spans="1:13" ht="24.95" customHeight="1">
      <c r="A27" s="44"/>
      <c r="B27" s="327"/>
      <c r="C27" s="328"/>
      <c r="D27" s="46" t="s">
        <v>24</v>
      </c>
      <c r="E27" s="47"/>
      <c r="F27" s="76">
        <v>19</v>
      </c>
      <c r="G27" s="48"/>
      <c r="H27" s="55"/>
      <c r="I27" s="55"/>
      <c r="J27" s="55"/>
      <c r="K27" s="80" t="str">
        <f t="shared" si="4"/>
        <v>-</v>
      </c>
      <c r="L27" s="49"/>
      <c r="M27" s="4" t="s">
        <v>25</v>
      </c>
    </row>
    <row r="28" spans="1:13" ht="24.95" customHeight="1">
      <c r="A28" s="44"/>
      <c r="B28" s="327"/>
      <c r="C28" s="328"/>
      <c r="D28" s="51" t="s">
        <v>23</v>
      </c>
      <c r="E28" s="52"/>
      <c r="F28" s="75">
        <v>20</v>
      </c>
      <c r="G28" s="53"/>
      <c r="H28" s="53"/>
      <c r="I28" s="53"/>
      <c r="J28" s="53"/>
      <c r="K28" s="80" t="str">
        <f t="shared" si="4"/>
        <v>-</v>
      </c>
      <c r="L28" s="54"/>
      <c r="M28" s="34"/>
    </row>
    <row r="29" spans="1:13" ht="24.95" customHeight="1">
      <c r="A29" s="44"/>
      <c r="B29" s="327"/>
      <c r="C29" s="328"/>
      <c r="D29" s="51" t="s">
        <v>44</v>
      </c>
      <c r="E29" s="52"/>
      <c r="F29" s="75">
        <v>21</v>
      </c>
      <c r="G29" s="53"/>
      <c r="H29" s="53"/>
      <c r="I29" s="53"/>
      <c r="J29" s="53"/>
      <c r="K29" s="80" t="str">
        <f t="shared" si="4"/>
        <v>-</v>
      </c>
      <c r="L29" s="54"/>
      <c r="M29" s="34"/>
    </row>
    <row r="30" spans="1:13" ht="24.95" customHeight="1">
      <c r="A30" s="44"/>
      <c r="B30" s="327"/>
      <c r="C30" s="328"/>
      <c r="D30" s="51" t="s">
        <v>26</v>
      </c>
      <c r="E30" s="52"/>
      <c r="F30" s="75">
        <v>22</v>
      </c>
      <c r="G30" s="56"/>
      <c r="H30" s="56"/>
      <c r="I30" s="56"/>
      <c r="J30" s="56"/>
      <c r="K30" s="80" t="str">
        <f t="shared" si="4"/>
        <v>-</v>
      </c>
      <c r="L30" s="54"/>
    </row>
    <row r="31" spans="1:13" ht="24.95" customHeight="1">
      <c r="A31" s="44"/>
      <c r="B31" s="327"/>
      <c r="C31" s="328"/>
      <c r="D31" s="46" t="s">
        <v>28</v>
      </c>
      <c r="E31" s="52"/>
      <c r="F31" s="75">
        <v>23</v>
      </c>
      <c r="G31" s="53"/>
      <c r="H31" s="53"/>
      <c r="I31" s="53"/>
      <c r="J31" s="53"/>
      <c r="K31" s="80" t="str">
        <f t="shared" si="4"/>
        <v>-</v>
      </c>
      <c r="L31" s="54"/>
      <c r="M31" s="34"/>
    </row>
    <row r="32" spans="1:13" ht="24.95" customHeight="1">
      <c r="A32" s="44"/>
      <c r="B32" s="327"/>
      <c r="C32" s="328"/>
      <c r="D32" s="46" t="s">
        <v>29</v>
      </c>
      <c r="E32" s="47"/>
      <c r="F32" s="76">
        <v>24</v>
      </c>
      <c r="G32" s="48"/>
      <c r="H32" s="53"/>
      <c r="I32" s="53"/>
      <c r="J32" s="53"/>
      <c r="K32" s="80" t="str">
        <f t="shared" si="4"/>
        <v>-</v>
      </c>
      <c r="L32" s="211"/>
      <c r="M32" s="34"/>
    </row>
    <row r="33" spans="1:13" ht="24.95" customHeight="1">
      <c r="A33" s="44"/>
      <c r="B33" s="329"/>
      <c r="C33" s="330"/>
      <c r="D33" s="254" t="s">
        <v>162</v>
      </c>
      <c r="E33" s="255"/>
      <c r="F33" s="256">
        <v>25</v>
      </c>
      <c r="G33" s="257">
        <f>SUM(G21:G32)</f>
        <v>0</v>
      </c>
      <c r="H33" s="258">
        <f t="shared" ref="H33:J33" si="5">SUM(H21:H32)</f>
        <v>0</v>
      </c>
      <c r="I33" s="258">
        <f t="shared" si="5"/>
        <v>0</v>
      </c>
      <c r="J33" s="258">
        <f t="shared" si="5"/>
        <v>0</v>
      </c>
      <c r="K33" s="259" t="str">
        <f t="shared" si="4"/>
        <v>-</v>
      </c>
      <c r="L33" s="260"/>
      <c r="M33" s="34"/>
    </row>
    <row r="34" spans="1:13" ht="24.95" customHeight="1">
      <c r="A34" s="44"/>
      <c r="B34" s="45" t="s">
        <v>69</v>
      </c>
      <c r="C34" s="46"/>
      <c r="D34" s="46"/>
      <c r="E34" s="47"/>
      <c r="F34" s="76">
        <v>26</v>
      </c>
      <c r="G34" s="48"/>
      <c r="H34" s="55"/>
      <c r="I34" s="55"/>
      <c r="J34" s="55"/>
      <c r="K34" s="80" t="str">
        <f t="shared" si="4"/>
        <v>-</v>
      </c>
      <c r="L34" s="49"/>
      <c r="M34" s="34"/>
    </row>
    <row r="35" spans="1:13" ht="24.95" customHeight="1" thickBot="1">
      <c r="A35" s="57"/>
      <c r="B35" s="72" t="s">
        <v>70</v>
      </c>
      <c r="C35" s="58"/>
      <c r="D35" s="58"/>
      <c r="E35" s="59"/>
      <c r="F35" s="77">
        <v>27</v>
      </c>
      <c r="G35" s="70"/>
      <c r="H35" s="71"/>
      <c r="I35" s="71"/>
      <c r="J35" s="71"/>
      <c r="K35" s="80" t="str">
        <f t="shared" si="4"/>
        <v>-</v>
      </c>
      <c r="L35" s="60"/>
    </row>
    <row r="36" spans="1:13" ht="9.9499999999999993" customHeight="1" thickBot="1">
      <c r="A36" s="24"/>
      <c r="B36" s="25"/>
      <c r="C36" s="25"/>
      <c r="D36" s="25"/>
      <c r="E36" s="25"/>
      <c r="F36" s="25"/>
      <c r="G36" s="26"/>
      <c r="H36" s="26"/>
      <c r="I36" s="26"/>
      <c r="J36" s="26"/>
      <c r="K36" s="26"/>
      <c r="L36" s="27"/>
    </row>
    <row r="37" spans="1:13" ht="9.9499999999999993" hidden="1" customHeight="1" thickBot="1">
      <c r="A37" s="24"/>
      <c r="B37" s="25"/>
      <c r="C37" s="25"/>
      <c r="D37" s="25"/>
      <c r="E37" s="25"/>
      <c r="F37" s="25"/>
      <c r="G37" s="26"/>
      <c r="H37" s="26"/>
      <c r="I37" s="26"/>
      <c r="J37" s="26"/>
      <c r="K37" s="26"/>
      <c r="L37" s="27"/>
    </row>
    <row r="38" spans="1:13" ht="30" hidden="1" customHeight="1">
      <c r="A38" s="62" t="s">
        <v>33</v>
      </c>
      <c r="B38" s="25"/>
      <c r="C38" s="25"/>
      <c r="D38" s="25"/>
      <c r="E38" s="25" t="s">
        <v>34</v>
      </c>
      <c r="F38" s="64"/>
      <c r="G38" s="65"/>
      <c r="H38" s="65" t="e">
        <f>+#REF!-H8</f>
        <v>#REF!</v>
      </c>
      <c r="I38" s="65" t="e">
        <f>+#REF!-I8</f>
        <v>#REF!</v>
      </c>
      <c r="J38" s="65" t="e">
        <f>+#REF!-J8</f>
        <v>#REF!</v>
      </c>
      <c r="K38" s="65" t="e">
        <f>IF(#REF!=0,"-",+(J38-#REF!)/#REF!*100)</f>
        <v>#REF!</v>
      </c>
      <c r="L38" s="61"/>
    </row>
    <row r="39" spans="1:13" ht="15" customHeight="1">
      <c r="A39" s="4" t="s">
        <v>153</v>
      </c>
    </row>
    <row r="40" spans="1:13" ht="15" customHeight="1">
      <c r="A40" s="4" t="s">
        <v>155</v>
      </c>
    </row>
    <row r="41" spans="1:13" ht="15" customHeight="1">
      <c r="A41" s="66"/>
    </row>
    <row r="42" spans="1:13" ht="15" customHeight="1">
      <c r="A42" s="66"/>
    </row>
    <row r="43" spans="1:13" ht="18" customHeight="1">
      <c r="A43" s="67"/>
    </row>
  </sheetData>
  <mergeCells count="7">
    <mergeCell ref="J3:K3"/>
    <mergeCell ref="L5:L7"/>
    <mergeCell ref="B10:C14"/>
    <mergeCell ref="B15:C20"/>
    <mergeCell ref="B21:C33"/>
    <mergeCell ref="A3:D3"/>
    <mergeCell ref="E3:H3"/>
  </mergeCells>
  <phoneticPr fontId="3"/>
  <pageMargins left="0.70866141732283472" right="0.70866141732283472" top="0.74803149606299213" bottom="0.74803149606299213" header="0.31496062992125984" footer="0.31496062992125984"/>
  <pageSetup paperSize="9" scale="6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zoomScaleSheetLayoutView="100" workbookViewId="0">
      <pane xSplit="6" ySplit="8" topLeftCell="G9" activePane="bottomRight" state="frozen"/>
      <selection pane="topRight" activeCell="H1" sqref="H1"/>
      <selection pane="bottomLeft" activeCell="A9" sqref="A9"/>
      <selection pane="bottomRight" activeCell="G6" sqref="G6:J6"/>
    </sheetView>
  </sheetViews>
  <sheetFormatPr defaultRowHeight="13.5"/>
  <cols>
    <col min="1" max="3" width="2.625" style="4" customWidth="1"/>
    <col min="4" max="5" width="10.625" style="4" customWidth="1"/>
    <col min="6" max="6" width="3.625" style="4" customWidth="1"/>
    <col min="7" max="10" width="10.625" style="4" customWidth="1"/>
    <col min="11" max="11" width="8.625" style="4" customWidth="1"/>
    <col min="12" max="12" width="30.625" style="4" customWidth="1"/>
    <col min="13" max="13" width="5.625" style="4" customWidth="1"/>
    <col min="14" max="16384" width="9" style="4"/>
  </cols>
  <sheetData>
    <row r="1" spans="1:15" ht="18" customHeight="1">
      <c r="A1" s="1" t="s">
        <v>75</v>
      </c>
      <c r="B1" s="2"/>
      <c r="C1" s="2"/>
      <c r="D1" s="2"/>
      <c r="E1" s="2"/>
      <c r="F1" s="3"/>
      <c r="O1" s="5"/>
    </row>
    <row r="2" spans="1:15" ht="14.25" thickBot="1">
      <c r="F2" s="6"/>
    </row>
    <row r="3" spans="1:15" ht="17.25" customHeight="1" thickBot="1">
      <c r="A3" s="295" t="s">
        <v>1</v>
      </c>
      <c r="B3" s="296"/>
      <c r="C3" s="296"/>
      <c r="D3" s="297"/>
      <c r="E3" s="298">
        <f>付加価値額計画!F3</f>
        <v>0</v>
      </c>
      <c r="F3" s="299"/>
      <c r="G3" s="299"/>
      <c r="H3" s="300"/>
      <c r="I3" s="7" t="s">
        <v>2</v>
      </c>
      <c r="J3" s="282">
        <f>付加価値額計画!L3</f>
        <v>0</v>
      </c>
      <c r="K3" s="283"/>
      <c r="L3" s="8"/>
      <c r="O3" s="5"/>
    </row>
    <row r="4" spans="1:15" ht="9.9499999999999993" customHeight="1" thickBot="1">
      <c r="F4" s="6"/>
    </row>
    <row r="5" spans="1:15">
      <c r="A5" s="9"/>
      <c r="B5" s="10"/>
      <c r="C5" s="10"/>
      <c r="D5" s="10"/>
      <c r="E5" s="10"/>
      <c r="F5" s="11"/>
      <c r="G5" s="12" t="s">
        <v>174</v>
      </c>
      <c r="H5" s="12" t="s">
        <v>3</v>
      </c>
      <c r="I5" s="12" t="s">
        <v>4</v>
      </c>
      <c r="J5" s="12" t="s">
        <v>5</v>
      </c>
      <c r="K5" s="12" t="s">
        <v>6</v>
      </c>
      <c r="L5" s="284" t="s">
        <v>54</v>
      </c>
    </row>
    <row r="6" spans="1:15">
      <c r="A6" s="13"/>
      <c r="B6" s="14"/>
      <c r="C6" s="14"/>
      <c r="D6" s="14"/>
      <c r="E6" s="14"/>
      <c r="F6" s="15"/>
      <c r="G6" s="278" t="s">
        <v>224</v>
      </c>
      <c r="H6" s="279" t="s">
        <v>225</v>
      </c>
      <c r="I6" s="279" t="s">
        <v>226</v>
      </c>
      <c r="J6" s="279" t="s">
        <v>227</v>
      </c>
      <c r="K6" s="16" t="s">
        <v>7</v>
      </c>
      <c r="L6" s="285"/>
    </row>
    <row r="7" spans="1:15" ht="14.25" thickBot="1">
      <c r="A7" s="13"/>
      <c r="B7" s="14"/>
      <c r="C7" s="14"/>
      <c r="D7" s="14"/>
      <c r="E7" s="14"/>
      <c r="F7" s="15"/>
      <c r="G7" s="16" t="s">
        <v>8</v>
      </c>
      <c r="H7" s="16" t="s">
        <v>9</v>
      </c>
      <c r="I7" s="16" t="s">
        <v>10</v>
      </c>
      <c r="J7" s="16" t="s">
        <v>11</v>
      </c>
      <c r="K7" s="17" t="s">
        <v>12</v>
      </c>
      <c r="L7" s="285"/>
    </row>
    <row r="8" spans="1:15" ht="24.95" customHeight="1">
      <c r="A8" s="39" t="s">
        <v>166</v>
      </c>
      <c r="B8" s="40"/>
      <c r="C8" s="40"/>
      <c r="D8" s="40"/>
      <c r="E8" s="40"/>
      <c r="F8" s="41"/>
      <c r="G8" s="42">
        <f>SUM(G9:G26)</f>
        <v>0</v>
      </c>
      <c r="H8" s="42">
        <f>SUM(H9:H26)</f>
        <v>0</v>
      </c>
      <c r="I8" s="42">
        <f t="shared" ref="I8:J8" si="0">SUM(I9:I26)</f>
        <v>0</v>
      </c>
      <c r="J8" s="42">
        <f t="shared" si="0"/>
        <v>0</v>
      </c>
      <c r="K8" s="78" t="str">
        <f>IF(G8=0,"-",+(J8-G8)/G8*100)</f>
        <v>-</v>
      </c>
      <c r="L8" s="43"/>
    </row>
    <row r="9" spans="1:15" ht="24.95" customHeight="1">
      <c r="A9" s="44"/>
      <c r="B9" s="45" t="s">
        <v>76</v>
      </c>
      <c r="C9" s="46"/>
      <c r="D9" s="45"/>
      <c r="E9" s="47"/>
      <c r="F9" s="76"/>
      <c r="G9" s="48"/>
      <c r="H9" s="48"/>
      <c r="I9" s="48"/>
      <c r="J9" s="48"/>
      <c r="K9" s="80" t="str">
        <f>IF(G9=0,"-",+(J9-G9)/G9*100)</f>
        <v>-</v>
      </c>
      <c r="L9" s="49"/>
      <c r="M9" s="4" t="s">
        <v>17</v>
      </c>
    </row>
    <row r="10" spans="1:15" ht="24.95" customHeight="1">
      <c r="A10" s="44"/>
      <c r="B10" s="50" t="s">
        <v>77</v>
      </c>
      <c r="C10" s="51"/>
      <c r="D10" s="51"/>
      <c r="E10" s="52"/>
      <c r="F10" s="75"/>
      <c r="G10" s="53"/>
      <c r="H10" s="53"/>
      <c r="I10" s="53"/>
      <c r="J10" s="53"/>
      <c r="K10" s="80" t="str">
        <f t="shared" ref="K10:K26" si="1">IF(G10=0,"-",+(J10-G10)/G10*100)</f>
        <v>-</v>
      </c>
      <c r="L10" s="54"/>
    </row>
    <row r="11" spans="1:15" ht="24.95" customHeight="1">
      <c r="A11" s="44"/>
      <c r="B11" s="50" t="s">
        <v>78</v>
      </c>
      <c r="C11" s="51"/>
      <c r="D11" s="51"/>
      <c r="E11" s="52"/>
      <c r="F11" s="75"/>
      <c r="G11" s="53"/>
      <c r="H11" s="53"/>
      <c r="I11" s="53"/>
      <c r="J11" s="53"/>
      <c r="K11" s="80" t="str">
        <f t="shared" si="1"/>
        <v>-</v>
      </c>
      <c r="L11" s="54"/>
    </row>
    <row r="12" spans="1:15" ht="24.95" customHeight="1">
      <c r="A12" s="44"/>
      <c r="B12" s="50" t="s">
        <v>151</v>
      </c>
      <c r="C12" s="51"/>
      <c r="D12" s="46"/>
      <c r="E12" s="52"/>
      <c r="F12" s="75"/>
      <c r="G12" s="53"/>
      <c r="H12" s="53"/>
      <c r="I12" s="53"/>
      <c r="J12" s="53"/>
      <c r="K12" s="80" t="str">
        <f t="shared" si="1"/>
        <v>-</v>
      </c>
      <c r="L12" s="54"/>
    </row>
    <row r="13" spans="1:15" ht="24.95" customHeight="1">
      <c r="A13" s="44"/>
      <c r="B13" s="50" t="s">
        <v>42</v>
      </c>
      <c r="C13" s="51"/>
      <c r="D13" s="51"/>
      <c r="E13" s="52"/>
      <c r="F13" s="75"/>
      <c r="G13" s="53"/>
      <c r="H13" s="53"/>
      <c r="I13" s="53"/>
      <c r="J13" s="53"/>
      <c r="K13" s="80" t="str">
        <f t="shared" si="1"/>
        <v>-</v>
      </c>
      <c r="L13" s="54"/>
      <c r="M13" s="34"/>
    </row>
    <row r="14" spans="1:15" ht="24.95" customHeight="1">
      <c r="A14" s="44"/>
      <c r="B14" s="50" t="s">
        <v>43</v>
      </c>
      <c r="C14" s="51"/>
      <c r="D14" s="51"/>
      <c r="E14" s="52"/>
      <c r="F14" s="75"/>
      <c r="G14" s="53"/>
      <c r="H14" s="53"/>
      <c r="I14" s="53"/>
      <c r="J14" s="53"/>
      <c r="K14" s="80" t="str">
        <f t="shared" si="1"/>
        <v>-</v>
      </c>
      <c r="L14" s="54"/>
      <c r="M14" s="34"/>
    </row>
    <row r="15" spans="1:15" ht="24.95" customHeight="1">
      <c r="A15" s="44"/>
      <c r="B15" s="50" t="s">
        <v>79</v>
      </c>
      <c r="C15" s="51"/>
      <c r="D15" s="51"/>
      <c r="E15" s="52"/>
      <c r="F15" s="75"/>
      <c r="G15" s="53"/>
      <c r="H15" s="53"/>
      <c r="I15" s="53"/>
      <c r="J15" s="53"/>
      <c r="K15" s="80" t="str">
        <f t="shared" si="1"/>
        <v>-</v>
      </c>
      <c r="L15" s="54"/>
    </row>
    <row r="16" spans="1:15" ht="24.95" customHeight="1">
      <c r="A16" s="44"/>
      <c r="B16" s="50" t="s">
        <v>80</v>
      </c>
      <c r="C16" s="51"/>
      <c r="D16" s="46"/>
      <c r="E16" s="52"/>
      <c r="F16" s="75"/>
      <c r="G16" s="53"/>
      <c r="H16" s="53"/>
      <c r="I16" s="53"/>
      <c r="J16" s="53"/>
      <c r="K16" s="80" t="str">
        <f t="shared" si="1"/>
        <v>-</v>
      </c>
      <c r="L16" s="54"/>
      <c r="M16" s="34"/>
    </row>
    <row r="17" spans="1:13" ht="24.95" customHeight="1">
      <c r="A17" s="44"/>
      <c r="B17" s="50" t="s">
        <v>81</v>
      </c>
      <c r="C17" s="51"/>
      <c r="D17" s="46"/>
      <c r="E17" s="52"/>
      <c r="F17" s="75"/>
      <c r="G17" s="53"/>
      <c r="H17" s="53"/>
      <c r="I17" s="53"/>
      <c r="J17" s="53"/>
      <c r="K17" s="80" t="str">
        <f t="shared" si="1"/>
        <v>-</v>
      </c>
      <c r="L17" s="54"/>
      <c r="M17" s="34"/>
    </row>
    <row r="18" spans="1:13" ht="24.95" customHeight="1">
      <c r="A18" s="44"/>
      <c r="B18" s="50" t="s">
        <v>82</v>
      </c>
      <c r="C18" s="51"/>
      <c r="D18" s="46"/>
      <c r="E18" s="52"/>
      <c r="F18" s="75"/>
      <c r="G18" s="53"/>
      <c r="H18" s="53"/>
      <c r="I18" s="53"/>
      <c r="J18" s="53"/>
      <c r="K18" s="80" t="str">
        <f t="shared" si="1"/>
        <v>-</v>
      </c>
      <c r="L18" s="54"/>
      <c r="M18" s="34"/>
    </row>
    <row r="19" spans="1:13" ht="24.95" customHeight="1">
      <c r="A19" s="44"/>
      <c r="B19" s="50" t="s">
        <v>83</v>
      </c>
      <c r="C19" s="51"/>
      <c r="D19" s="46"/>
      <c r="E19" s="52"/>
      <c r="F19" s="75"/>
      <c r="G19" s="53"/>
      <c r="H19" s="53"/>
      <c r="I19" s="53"/>
      <c r="J19" s="53"/>
      <c r="K19" s="80" t="str">
        <f t="shared" si="1"/>
        <v>-</v>
      </c>
      <c r="L19" s="54"/>
      <c r="M19" s="34"/>
    </row>
    <row r="20" spans="1:13" ht="24.95" customHeight="1">
      <c r="A20" s="44"/>
      <c r="B20" s="50" t="s">
        <v>44</v>
      </c>
      <c r="C20" s="51"/>
      <c r="D20" s="46"/>
      <c r="E20" s="52"/>
      <c r="F20" s="75"/>
      <c r="G20" s="53"/>
      <c r="H20" s="53"/>
      <c r="I20" s="53"/>
      <c r="J20" s="53"/>
      <c r="K20" s="80" t="str">
        <f t="shared" si="1"/>
        <v>-</v>
      </c>
      <c r="L20" s="54"/>
      <c r="M20" s="34"/>
    </row>
    <row r="21" spans="1:13" ht="24.95" customHeight="1">
      <c r="A21" s="44"/>
      <c r="B21" s="50" t="s">
        <v>84</v>
      </c>
      <c r="C21" s="51"/>
      <c r="D21" s="46"/>
      <c r="E21" s="52"/>
      <c r="F21" s="75"/>
      <c r="G21" s="53"/>
      <c r="H21" s="53"/>
      <c r="I21" s="53"/>
      <c r="J21" s="53"/>
      <c r="K21" s="80" t="str">
        <f t="shared" si="1"/>
        <v>-</v>
      </c>
      <c r="L21" s="54"/>
      <c r="M21" s="34"/>
    </row>
    <row r="22" spans="1:13" ht="24.95" customHeight="1">
      <c r="A22" s="44"/>
      <c r="B22" s="45" t="s">
        <v>85</v>
      </c>
      <c r="C22" s="46"/>
      <c r="D22" s="46"/>
      <c r="E22" s="47"/>
      <c r="F22" s="76"/>
      <c r="G22" s="48"/>
      <c r="H22" s="55"/>
      <c r="I22" s="53"/>
      <c r="J22" s="53"/>
      <c r="K22" s="80" t="str">
        <f t="shared" si="1"/>
        <v>-</v>
      </c>
      <c r="L22" s="54"/>
      <c r="M22" s="34"/>
    </row>
    <row r="23" spans="1:13" ht="24.95" customHeight="1">
      <c r="A23" s="44"/>
      <c r="B23" s="50" t="s">
        <v>86</v>
      </c>
      <c r="C23" s="51"/>
      <c r="D23" s="51"/>
      <c r="E23" s="52"/>
      <c r="F23" s="75"/>
      <c r="G23" s="53"/>
      <c r="H23" s="55"/>
      <c r="I23" s="53"/>
      <c r="J23" s="53"/>
      <c r="K23" s="80" t="str">
        <f t="shared" si="1"/>
        <v>-</v>
      </c>
      <c r="L23" s="54"/>
    </row>
    <row r="24" spans="1:13" ht="24.95" customHeight="1">
      <c r="A24" s="44"/>
      <c r="B24" s="50" t="s">
        <v>87</v>
      </c>
      <c r="C24" s="51"/>
      <c r="D24" s="46"/>
      <c r="E24" s="47"/>
      <c r="F24" s="76"/>
      <c r="G24" s="48"/>
      <c r="H24" s="55"/>
      <c r="I24" s="53"/>
      <c r="J24" s="53"/>
      <c r="K24" s="80" t="str">
        <f t="shared" si="1"/>
        <v>-</v>
      </c>
      <c r="L24" s="49"/>
    </row>
    <row r="25" spans="1:13" ht="24.95" customHeight="1">
      <c r="A25" s="44"/>
      <c r="B25" s="50" t="s">
        <v>88</v>
      </c>
      <c r="C25" s="51"/>
      <c r="D25" s="46"/>
      <c r="E25" s="47"/>
      <c r="F25" s="76"/>
      <c r="G25" s="48"/>
      <c r="H25" s="55"/>
      <c r="I25" s="55"/>
      <c r="J25" s="55"/>
      <c r="K25" s="80" t="str">
        <f t="shared" si="1"/>
        <v>-</v>
      </c>
      <c r="L25" s="49"/>
    </row>
    <row r="26" spans="1:13" ht="24.95" customHeight="1" thickBot="1">
      <c r="A26" s="44"/>
      <c r="B26" s="50" t="s">
        <v>89</v>
      </c>
      <c r="C26" s="51"/>
      <c r="D26" s="51"/>
      <c r="E26" s="52"/>
      <c r="F26" s="75"/>
      <c r="G26" s="53"/>
      <c r="H26" s="53"/>
      <c r="I26" s="53"/>
      <c r="J26" s="53"/>
      <c r="K26" s="80" t="str">
        <f t="shared" si="1"/>
        <v>-</v>
      </c>
      <c r="L26" s="54"/>
    </row>
    <row r="27" spans="1:13" ht="24.95" customHeight="1">
      <c r="A27" s="189" t="s">
        <v>158</v>
      </c>
      <c r="B27" s="190"/>
      <c r="C27" s="190"/>
      <c r="D27" s="190"/>
      <c r="E27" s="191"/>
      <c r="F27" s="192"/>
      <c r="G27" s="193">
        <f>SUM(G28:G31)</f>
        <v>0</v>
      </c>
      <c r="H27" s="194">
        <f t="shared" ref="H27:J27" si="2">SUM(H28:H31)</f>
        <v>0</v>
      </c>
      <c r="I27" s="194">
        <f t="shared" si="2"/>
        <v>0</v>
      </c>
      <c r="J27" s="194">
        <f t="shared" si="2"/>
        <v>0</v>
      </c>
      <c r="K27" s="195" t="str">
        <f>IF(G27=0,"-",+(J27-G27)/G27*100)</f>
        <v>-</v>
      </c>
      <c r="L27" s="196"/>
    </row>
    <row r="28" spans="1:13" ht="24.95" customHeight="1">
      <c r="A28" s="331" t="s">
        <v>68</v>
      </c>
      <c r="B28" s="182" t="s">
        <v>78</v>
      </c>
      <c r="C28" s="183"/>
      <c r="D28" s="183"/>
      <c r="E28" s="184"/>
      <c r="F28" s="185"/>
      <c r="G28" s="186">
        <f>G11</f>
        <v>0</v>
      </c>
      <c r="H28" s="186">
        <f t="shared" ref="H28:I28" si="3">H11</f>
        <v>0</v>
      </c>
      <c r="I28" s="186">
        <f t="shared" si="3"/>
        <v>0</v>
      </c>
      <c r="J28" s="186">
        <f>J11</f>
        <v>0</v>
      </c>
      <c r="K28" s="187" t="str">
        <f>IF(G28=0,"-",+(J28-G28)/G28*100)</f>
        <v>-</v>
      </c>
      <c r="L28" s="188"/>
    </row>
    <row r="29" spans="1:13" ht="24.95" customHeight="1">
      <c r="A29" s="331"/>
      <c r="B29" s="45" t="s">
        <v>151</v>
      </c>
      <c r="C29" s="46"/>
      <c r="D29" s="46"/>
      <c r="E29" s="47"/>
      <c r="F29" s="76"/>
      <c r="G29" s="48">
        <f>G12</f>
        <v>0</v>
      </c>
      <c r="H29" s="55">
        <f t="shared" ref="H29:J29" si="4">H12</f>
        <v>0</v>
      </c>
      <c r="I29" s="55">
        <f t="shared" si="4"/>
        <v>0</v>
      </c>
      <c r="J29" s="55">
        <f t="shared" si="4"/>
        <v>0</v>
      </c>
      <c r="K29" s="187" t="str">
        <f t="shared" ref="K29:K31" si="5">IF(G29=0,"-",+(J29-G29)/G29*100)</f>
        <v>-</v>
      </c>
      <c r="L29" s="49"/>
    </row>
    <row r="30" spans="1:13" ht="24.95" customHeight="1">
      <c r="A30" s="331"/>
      <c r="B30" s="45" t="s">
        <v>42</v>
      </c>
      <c r="C30" s="46"/>
      <c r="D30" s="46"/>
      <c r="E30" s="47"/>
      <c r="F30" s="76"/>
      <c r="G30" s="48">
        <f>G13</f>
        <v>0</v>
      </c>
      <c r="H30" s="55">
        <f t="shared" ref="H30:J30" si="6">H13</f>
        <v>0</v>
      </c>
      <c r="I30" s="55">
        <f t="shared" si="6"/>
        <v>0</v>
      </c>
      <c r="J30" s="55">
        <f t="shared" si="6"/>
        <v>0</v>
      </c>
      <c r="K30" s="187" t="str">
        <f t="shared" si="5"/>
        <v>-</v>
      </c>
      <c r="L30" s="49"/>
    </row>
    <row r="31" spans="1:13" ht="24.95" customHeight="1" thickBot="1">
      <c r="A31" s="332"/>
      <c r="B31" s="72" t="s">
        <v>43</v>
      </c>
      <c r="C31" s="58"/>
      <c r="D31" s="58"/>
      <c r="E31" s="59"/>
      <c r="F31" s="77"/>
      <c r="G31" s="70">
        <f>G14</f>
        <v>0</v>
      </c>
      <c r="H31" s="71">
        <f t="shared" ref="H31:J31" si="7">H14</f>
        <v>0</v>
      </c>
      <c r="I31" s="71">
        <f t="shared" si="7"/>
        <v>0</v>
      </c>
      <c r="J31" s="71">
        <f t="shared" si="7"/>
        <v>0</v>
      </c>
      <c r="K31" s="187" t="str">
        <f t="shared" si="5"/>
        <v>-</v>
      </c>
      <c r="L31" s="60"/>
    </row>
    <row r="32" spans="1:13" ht="9.9499999999999993" customHeight="1" thickBot="1">
      <c r="A32" s="24"/>
      <c r="B32" s="25"/>
      <c r="C32" s="25"/>
      <c r="D32" s="25"/>
      <c r="E32" s="25"/>
      <c r="F32" s="25"/>
      <c r="G32" s="26"/>
      <c r="H32" s="26"/>
      <c r="I32" s="26"/>
      <c r="J32" s="26"/>
      <c r="K32" s="26"/>
      <c r="L32" s="27"/>
    </row>
    <row r="33" spans="1:12" ht="9.9499999999999993" hidden="1" customHeight="1" thickBot="1">
      <c r="A33" s="24"/>
      <c r="B33" s="25"/>
      <c r="C33" s="25"/>
      <c r="D33" s="25"/>
      <c r="E33" s="25"/>
      <c r="F33" s="25"/>
      <c r="G33" s="26"/>
      <c r="H33" s="26"/>
      <c r="I33" s="26"/>
      <c r="J33" s="26"/>
      <c r="K33" s="26"/>
      <c r="L33" s="27"/>
    </row>
    <row r="34" spans="1:12" ht="30" hidden="1" customHeight="1">
      <c r="A34" s="62" t="s">
        <v>33</v>
      </c>
      <c r="B34" s="25"/>
      <c r="C34" s="25"/>
      <c r="D34" s="25"/>
      <c r="E34" s="25" t="s">
        <v>34</v>
      </c>
      <c r="F34" s="64"/>
      <c r="G34" s="65"/>
      <c r="H34" s="65" t="e">
        <f>+#REF!-H8</f>
        <v>#REF!</v>
      </c>
      <c r="I34" s="65" t="e">
        <f>+#REF!-I8</f>
        <v>#REF!</v>
      </c>
      <c r="J34" s="65" t="e">
        <f>+#REF!-J8</f>
        <v>#REF!</v>
      </c>
      <c r="K34" s="65" t="e">
        <f>IF(#REF!=0,"-",+(J34-#REF!)/#REF!*100)</f>
        <v>#REF!</v>
      </c>
      <c r="L34" s="61"/>
    </row>
    <row r="35" spans="1:12" ht="15" customHeight="1">
      <c r="A35" s="4" t="s">
        <v>153</v>
      </c>
    </row>
    <row r="36" spans="1:12" ht="15" customHeight="1">
      <c r="A36" s="4" t="s">
        <v>157</v>
      </c>
    </row>
    <row r="37" spans="1:12" ht="15" customHeight="1">
      <c r="A37" s="66"/>
    </row>
    <row r="38" spans="1:12" ht="15" customHeight="1">
      <c r="A38" s="66"/>
    </row>
    <row r="39" spans="1:12" ht="18" customHeight="1">
      <c r="A39" s="67"/>
    </row>
    <row r="41" spans="1:12">
      <c r="D41" s="208"/>
      <c r="E41" s="208"/>
      <c r="F41" s="208"/>
      <c r="G41" s="208"/>
      <c r="H41" s="208"/>
      <c r="I41" s="208"/>
      <c r="J41" s="208"/>
    </row>
  </sheetData>
  <mergeCells count="5">
    <mergeCell ref="A28:A31"/>
    <mergeCell ref="A3:D3"/>
    <mergeCell ref="E3:H3"/>
    <mergeCell ref="J3:K3"/>
    <mergeCell ref="L5:L7"/>
  </mergeCells>
  <phoneticPr fontId="3"/>
  <pageMargins left="0.70866141732283472" right="0.70866141732283472" top="0.74803149606299213" bottom="0.74803149606299213" header="0.31496062992125984" footer="0.31496062992125984"/>
  <pageSetup paperSize="9" scale="68"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2"/>
  <sheetViews>
    <sheetView view="pageBreakPreview" zoomScaleNormal="100" zoomScaleSheetLayoutView="100" workbookViewId="0">
      <selection activeCell="D5" sqref="D5:G5"/>
    </sheetView>
  </sheetViews>
  <sheetFormatPr defaultRowHeight="13.5"/>
  <cols>
    <col min="1" max="1" width="10.625" style="100" customWidth="1"/>
    <col min="2" max="2" width="9.625" style="100" customWidth="1"/>
    <col min="3" max="3" width="8.25" style="100" bestFit="1" customWidth="1"/>
    <col min="4" max="4" width="10.625" style="100" customWidth="1"/>
    <col min="5" max="5" width="6.625" style="100" customWidth="1"/>
    <col min="6" max="6" width="10.625" style="100" customWidth="1"/>
    <col min="7" max="7" width="6.625" style="100" customWidth="1"/>
    <col min="8" max="8" width="10.625" style="100" customWidth="1"/>
    <col min="9" max="9" width="6.625" style="100" customWidth="1"/>
    <col min="10" max="10" width="10.625" style="100" customWidth="1"/>
    <col min="11" max="11" width="6.625" style="100" customWidth="1"/>
    <col min="12" max="12" width="25.875" style="100" customWidth="1"/>
    <col min="13" max="13" width="9" style="100"/>
    <col min="14" max="14" width="11.625" style="100" bestFit="1" customWidth="1"/>
    <col min="15" max="16384" width="9" style="100"/>
  </cols>
  <sheetData>
    <row r="1" spans="1:12" ht="18.75">
      <c r="A1" s="335" t="s">
        <v>175</v>
      </c>
      <c r="B1" s="335"/>
      <c r="C1" s="335"/>
      <c r="D1" s="335"/>
      <c r="E1" s="335"/>
      <c r="F1" s="335"/>
      <c r="G1" s="335"/>
      <c r="H1" s="335"/>
      <c r="I1" s="335"/>
      <c r="J1" s="335"/>
      <c r="K1" s="335"/>
      <c r="L1" s="335"/>
    </row>
    <row r="2" spans="1:12">
      <c r="G2" s="101"/>
    </row>
    <row r="3" spans="1:12">
      <c r="A3" s="100" t="s">
        <v>90</v>
      </c>
      <c r="G3" s="101"/>
    </row>
    <row r="4" spans="1:12">
      <c r="A4" s="337" t="s">
        <v>91</v>
      </c>
      <c r="B4" s="339" t="s">
        <v>92</v>
      </c>
      <c r="C4" s="340"/>
      <c r="D4" s="336" t="s">
        <v>174</v>
      </c>
      <c r="E4" s="336"/>
      <c r="F4" s="336" t="s">
        <v>171</v>
      </c>
      <c r="G4" s="336"/>
      <c r="H4" s="336" t="s">
        <v>172</v>
      </c>
      <c r="I4" s="336"/>
      <c r="J4" s="336" t="s">
        <v>173</v>
      </c>
      <c r="K4" s="336"/>
      <c r="L4" s="102" t="s">
        <v>93</v>
      </c>
    </row>
    <row r="5" spans="1:12">
      <c r="A5" s="338"/>
      <c r="B5" s="341"/>
      <c r="C5" s="342"/>
      <c r="D5" s="333" t="str">
        <f>付加価値額計画!I6</f>
        <v>（令和5年度）</v>
      </c>
      <c r="E5" s="334"/>
      <c r="F5" s="333" t="str">
        <f>付加価値額計画!J6</f>
        <v>（令和6年度）</v>
      </c>
      <c r="G5" s="334"/>
      <c r="H5" s="333" t="str">
        <f>付加価値額計画!K6</f>
        <v>（令和7年度）</v>
      </c>
      <c r="I5" s="334"/>
      <c r="J5" s="333" t="str">
        <f>付加価値額計画!L6</f>
        <v>（令和8年度）</v>
      </c>
      <c r="K5" s="334"/>
      <c r="L5" s="206"/>
    </row>
    <row r="6" spans="1:12">
      <c r="A6" s="337"/>
      <c r="B6" s="103" t="s">
        <v>94</v>
      </c>
      <c r="C6" s="104" t="s">
        <v>107</v>
      </c>
      <c r="D6" s="105"/>
      <c r="E6" s="106" t="s">
        <v>108</v>
      </c>
      <c r="F6" s="105"/>
      <c r="G6" s="106" t="s">
        <v>126</v>
      </c>
      <c r="H6" s="105"/>
      <c r="I6" s="106" t="s">
        <v>108</v>
      </c>
      <c r="J6" s="105"/>
      <c r="K6" s="106" t="s">
        <v>126</v>
      </c>
      <c r="L6" s="344"/>
    </row>
    <row r="7" spans="1:12">
      <c r="A7" s="343"/>
      <c r="B7" s="107" t="s">
        <v>95</v>
      </c>
      <c r="C7" s="108" t="s">
        <v>127</v>
      </c>
      <c r="D7" s="109"/>
      <c r="E7" s="110" t="s">
        <v>96</v>
      </c>
      <c r="F7" s="109"/>
      <c r="G7" s="110" t="s">
        <v>96</v>
      </c>
      <c r="H7" s="109"/>
      <c r="I7" s="110" t="s">
        <v>96</v>
      </c>
      <c r="J7" s="109"/>
      <c r="K7" s="110" t="s">
        <v>96</v>
      </c>
      <c r="L7" s="345"/>
    </row>
    <row r="8" spans="1:12">
      <c r="A8" s="343"/>
      <c r="B8" s="107" t="s">
        <v>97</v>
      </c>
      <c r="C8" s="108" t="s">
        <v>128</v>
      </c>
      <c r="D8" s="109">
        <f>D6*D7/10</f>
        <v>0</v>
      </c>
      <c r="E8" s="110" t="s">
        <v>98</v>
      </c>
      <c r="F8" s="109">
        <f>F6*F7/10</f>
        <v>0</v>
      </c>
      <c r="G8" s="110" t="s">
        <v>98</v>
      </c>
      <c r="H8" s="109">
        <f>H6*H7/10</f>
        <v>0</v>
      </c>
      <c r="I8" s="110" t="s">
        <v>98</v>
      </c>
      <c r="J8" s="109">
        <f>J6*J7/10</f>
        <v>0</v>
      </c>
      <c r="K8" s="110" t="s">
        <v>98</v>
      </c>
      <c r="L8" s="345"/>
    </row>
    <row r="9" spans="1:12">
      <c r="A9" s="343"/>
      <c r="B9" s="107" t="s">
        <v>99</v>
      </c>
      <c r="C9" s="108" t="s">
        <v>129</v>
      </c>
      <c r="D9" s="210"/>
      <c r="E9" s="110" t="s">
        <v>101</v>
      </c>
      <c r="F9" s="210"/>
      <c r="G9" s="110" t="s">
        <v>101</v>
      </c>
      <c r="H9" s="210"/>
      <c r="I9" s="110" t="s">
        <v>101</v>
      </c>
      <c r="J9" s="210"/>
      <c r="K9" s="110" t="s">
        <v>101</v>
      </c>
      <c r="L9" s="345"/>
    </row>
    <row r="10" spans="1:12">
      <c r="A10" s="338"/>
      <c r="B10" s="111" t="s">
        <v>102</v>
      </c>
      <c r="C10" s="112" t="s">
        <v>103</v>
      </c>
      <c r="D10" s="113">
        <f>D8*D9</f>
        <v>0</v>
      </c>
      <c r="E10" s="114" t="s">
        <v>104</v>
      </c>
      <c r="F10" s="113">
        <f>F8*F9</f>
        <v>0</v>
      </c>
      <c r="G10" s="114" t="s">
        <v>104</v>
      </c>
      <c r="H10" s="113">
        <f>H8*H9</f>
        <v>0</v>
      </c>
      <c r="I10" s="114" t="s">
        <v>104</v>
      </c>
      <c r="J10" s="113">
        <f>J8*J9</f>
        <v>0</v>
      </c>
      <c r="K10" s="114" t="s">
        <v>104</v>
      </c>
      <c r="L10" s="346"/>
    </row>
    <row r="11" spans="1:12">
      <c r="A11" s="347"/>
      <c r="B11" s="103" t="s">
        <v>94</v>
      </c>
      <c r="C11" s="104" t="s">
        <v>105</v>
      </c>
      <c r="D11" s="105"/>
      <c r="E11" s="106" t="s">
        <v>130</v>
      </c>
      <c r="F11" s="105"/>
      <c r="G11" s="106" t="s">
        <v>130</v>
      </c>
      <c r="H11" s="105"/>
      <c r="I11" s="106" t="s">
        <v>130</v>
      </c>
      <c r="J11" s="105"/>
      <c r="K11" s="106" t="s">
        <v>130</v>
      </c>
      <c r="L11" s="350"/>
    </row>
    <row r="12" spans="1:12">
      <c r="A12" s="348"/>
      <c r="B12" s="107" t="s">
        <v>95</v>
      </c>
      <c r="C12" s="108" t="s">
        <v>110</v>
      </c>
      <c r="D12" s="109"/>
      <c r="E12" s="110" t="s">
        <v>131</v>
      </c>
      <c r="F12" s="109"/>
      <c r="G12" s="110" t="s">
        <v>131</v>
      </c>
      <c r="H12" s="109"/>
      <c r="I12" s="110" t="s">
        <v>131</v>
      </c>
      <c r="J12" s="109"/>
      <c r="K12" s="110" t="s">
        <v>131</v>
      </c>
      <c r="L12" s="351"/>
    </row>
    <row r="13" spans="1:12">
      <c r="A13" s="348"/>
      <c r="B13" s="107" t="s">
        <v>97</v>
      </c>
      <c r="C13" s="108" t="s">
        <v>111</v>
      </c>
      <c r="D13" s="109">
        <f>D11*D12/10</f>
        <v>0</v>
      </c>
      <c r="E13" s="110" t="s">
        <v>132</v>
      </c>
      <c r="F13" s="109">
        <f>F11*F12/10</f>
        <v>0</v>
      </c>
      <c r="G13" s="110" t="s">
        <v>132</v>
      </c>
      <c r="H13" s="109">
        <f>H11*H12/10</f>
        <v>0</v>
      </c>
      <c r="I13" s="110" t="s">
        <v>132</v>
      </c>
      <c r="J13" s="109">
        <f>J11*J12/10</f>
        <v>0</v>
      </c>
      <c r="K13" s="110" t="s">
        <v>132</v>
      </c>
      <c r="L13" s="351"/>
    </row>
    <row r="14" spans="1:12">
      <c r="A14" s="348"/>
      <c r="B14" s="107" t="s">
        <v>99</v>
      </c>
      <c r="C14" s="108" t="s">
        <v>100</v>
      </c>
      <c r="D14" s="210"/>
      <c r="E14" s="110" t="s">
        <v>133</v>
      </c>
      <c r="F14" s="210"/>
      <c r="G14" s="110" t="s">
        <v>133</v>
      </c>
      <c r="H14" s="210"/>
      <c r="I14" s="110" t="s">
        <v>133</v>
      </c>
      <c r="J14" s="210"/>
      <c r="K14" s="110" t="s">
        <v>133</v>
      </c>
      <c r="L14" s="351"/>
    </row>
    <row r="15" spans="1:12">
      <c r="A15" s="349"/>
      <c r="B15" s="111" t="s">
        <v>102</v>
      </c>
      <c r="C15" s="112" t="s">
        <v>103</v>
      </c>
      <c r="D15" s="113">
        <f>D13*D14</f>
        <v>0</v>
      </c>
      <c r="E15" s="114" t="s">
        <v>134</v>
      </c>
      <c r="F15" s="113">
        <f>F13*F14</f>
        <v>0</v>
      </c>
      <c r="G15" s="114" t="s">
        <v>134</v>
      </c>
      <c r="H15" s="113">
        <f>H13*H14</f>
        <v>0</v>
      </c>
      <c r="I15" s="114" t="s">
        <v>134</v>
      </c>
      <c r="J15" s="113">
        <f>J13*J14</f>
        <v>0</v>
      </c>
      <c r="K15" s="114" t="s">
        <v>134</v>
      </c>
      <c r="L15" s="352"/>
    </row>
    <row r="16" spans="1:12">
      <c r="A16" s="337"/>
      <c r="B16" s="103" t="s">
        <v>94</v>
      </c>
      <c r="C16" s="104" t="s">
        <v>105</v>
      </c>
      <c r="D16" s="105"/>
      <c r="E16" s="106" t="s">
        <v>108</v>
      </c>
      <c r="F16" s="105"/>
      <c r="G16" s="106" t="s">
        <v>108</v>
      </c>
      <c r="H16" s="105"/>
      <c r="I16" s="106" t="s">
        <v>109</v>
      </c>
      <c r="J16" s="105"/>
      <c r="K16" s="106" t="s">
        <v>109</v>
      </c>
      <c r="L16" s="344"/>
    </row>
    <row r="17" spans="1:14">
      <c r="A17" s="343"/>
      <c r="B17" s="107" t="s">
        <v>95</v>
      </c>
      <c r="C17" s="108" t="s">
        <v>110</v>
      </c>
      <c r="D17" s="109"/>
      <c r="E17" s="110" t="s">
        <v>96</v>
      </c>
      <c r="F17" s="210"/>
      <c r="G17" s="110" t="s">
        <v>135</v>
      </c>
      <c r="H17" s="109"/>
      <c r="I17" s="110" t="s">
        <v>96</v>
      </c>
      <c r="J17" s="109"/>
      <c r="K17" s="110" t="s">
        <v>135</v>
      </c>
      <c r="L17" s="345"/>
    </row>
    <row r="18" spans="1:14">
      <c r="A18" s="343"/>
      <c r="B18" s="107" t="s">
        <v>97</v>
      </c>
      <c r="C18" s="108" t="s">
        <v>111</v>
      </c>
      <c r="D18" s="109">
        <f>D16*D17/10</f>
        <v>0</v>
      </c>
      <c r="E18" s="110" t="s">
        <v>98</v>
      </c>
      <c r="F18" s="109">
        <f>F16*F17/10</f>
        <v>0</v>
      </c>
      <c r="G18" s="110" t="s">
        <v>119</v>
      </c>
      <c r="H18" s="109">
        <f>H16*H17/10</f>
        <v>0</v>
      </c>
      <c r="I18" s="110" t="s">
        <v>119</v>
      </c>
      <c r="J18" s="109">
        <f>J16*J17/10</f>
        <v>0</v>
      </c>
      <c r="K18" s="110" t="s">
        <v>119</v>
      </c>
      <c r="L18" s="345"/>
    </row>
    <row r="19" spans="1:14">
      <c r="A19" s="343"/>
      <c r="B19" s="107" t="s">
        <v>99</v>
      </c>
      <c r="C19" s="108" t="s">
        <v>100</v>
      </c>
      <c r="D19" s="210"/>
      <c r="E19" s="110" t="s">
        <v>101</v>
      </c>
      <c r="F19" s="210"/>
      <c r="G19" s="110" t="s">
        <v>101</v>
      </c>
      <c r="H19" s="210"/>
      <c r="I19" s="110" t="s">
        <v>101</v>
      </c>
      <c r="J19" s="210"/>
      <c r="K19" s="110" t="s">
        <v>101</v>
      </c>
      <c r="L19" s="345"/>
    </row>
    <row r="20" spans="1:14">
      <c r="A20" s="338"/>
      <c r="B20" s="111" t="s">
        <v>102</v>
      </c>
      <c r="C20" s="112" t="s">
        <v>136</v>
      </c>
      <c r="D20" s="113">
        <f>D18*D19</f>
        <v>0</v>
      </c>
      <c r="E20" s="114" t="s">
        <v>104</v>
      </c>
      <c r="F20" s="113">
        <f>F18*F19</f>
        <v>0</v>
      </c>
      <c r="G20" s="114" t="s">
        <v>104</v>
      </c>
      <c r="H20" s="113">
        <f>H18*H19</f>
        <v>0</v>
      </c>
      <c r="I20" s="114" t="s">
        <v>104</v>
      </c>
      <c r="J20" s="113">
        <f>J18*J19</f>
        <v>0</v>
      </c>
      <c r="K20" s="114" t="s">
        <v>104</v>
      </c>
      <c r="L20" s="346"/>
    </row>
    <row r="21" spans="1:14">
      <c r="A21" s="337"/>
      <c r="B21" s="103" t="s">
        <v>94</v>
      </c>
      <c r="C21" s="104" t="s">
        <v>105</v>
      </c>
      <c r="D21" s="105"/>
      <c r="E21" s="106" t="s">
        <v>108</v>
      </c>
      <c r="F21" s="105"/>
      <c r="G21" s="106" t="s">
        <v>108</v>
      </c>
      <c r="H21" s="105"/>
      <c r="I21" s="106" t="s">
        <v>108</v>
      </c>
      <c r="J21" s="105"/>
      <c r="K21" s="106" t="s">
        <v>108</v>
      </c>
      <c r="L21" s="344"/>
    </row>
    <row r="22" spans="1:14">
      <c r="A22" s="343"/>
      <c r="B22" s="107" t="s">
        <v>95</v>
      </c>
      <c r="C22" s="108" t="s">
        <v>106</v>
      </c>
      <c r="D22" s="109"/>
      <c r="E22" s="110" t="s">
        <v>96</v>
      </c>
      <c r="F22" s="210"/>
      <c r="G22" s="110" t="s">
        <v>96</v>
      </c>
      <c r="H22" s="109"/>
      <c r="I22" s="110" t="s">
        <v>96</v>
      </c>
      <c r="J22" s="109"/>
      <c r="K22" s="110" t="s">
        <v>96</v>
      </c>
      <c r="L22" s="345"/>
    </row>
    <row r="23" spans="1:14">
      <c r="A23" s="343"/>
      <c r="B23" s="107" t="s">
        <v>97</v>
      </c>
      <c r="C23" s="108" t="s">
        <v>111</v>
      </c>
      <c r="D23" s="109">
        <f>D21*D22/10</f>
        <v>0</v>
      </c>
      <c r="E23" s="110" t="s">
        <v>98</v>
      </c>
      <c r="F23" s="109">
        <f>F21*F22/10</f>
        <v>0</v>
      </c>
      <c r="G23" s="110" t="s">
        <v>98</v>
      </c>
      <c r="H23" s="109">
        <f>H21*H22/10</f>
        <v>0</v>
      </c>
      <c r="I23" s="110" t="s">
        <v>98</v>
      </c>
      <c r="J23" s="109">
        <f>J21*J22/10</f>
        <v>0</v>
      </c>
      <c r="K23" s="110" t="s">
        <v>98</v>
      </c>
      <c r="L23" s="345"/>
    </row>
    <row r="24" spans="1:14">
      <c r="A24" s="343"/>
      <c r="B24" s="107" t="s">
        <v>99</v>
      </c>
      <c r="C24" s="108" t="s">
        <v>100</v>
      </c>
      <c r="D24" s="210"/>
      <c r="E24" s="110" t="s">
        <v>101</v>
      </c>
      <c r="F24" s="210"/>
      <c r="G24" s="110" t="s">
        <v>101</v>
      </c>
      <c r="H24" s="210"/>
      <c r="I24" s="110" t="s">
        <v>101</v>
      </c>
      <c r="J24" s="210"/>
      <c r="K24" s="110" t="s">
        <v>101</v>
      </c>
      <c r="L24" s="345"/>
    </row>
    <row r="25" spans="1:14">
      <c r="A25" s="338"/>
      <c r="B25" s="111" t="s">
        <v>102</v>
      </c>
      <c r="C25" s="112" t="s">
        <v>103</v>
      </c>
      <c r="D25" s="113">
        <f>D23*D24</f>
        <v>0</v>
      </c>
      <c r="E25" s="114" t="s">
        <v>104</v>
      </c>
      <c r="F25" s="113">
        <f>F23*F24</f>
        <v>0</v>
      </c>
      <c r="G25" s="114" t="s">
        <v>104</v>
      </c>
      <c r="H25" s="113">
        <f>H23*H24</f>
        <v>0</v>
      </c>
      <c r="I25" s="114" t="s">
        <v>104</v>
      </c>
      <c r="J25" s="113">
        <f>J23*J24</f>
        <v>0</v>
      </c>
      <c r="K25" s="114" t="s">
        <v>104</v>
      </c>
      <c r="L25" s="346"/>
    </row>
    <row r="26" spans="1:14">
      <c r="A26" s="353" t="s">
        <v>112</v>
      </c>
      <c r="B26" s="354"/>
      <c r="C26" s="115" t="s">
        <v>137</v>
      </c>
      <c r="D26" s="116">
        <f>D10+D15+D20+D25</f>
        <v>0</v>
      </c>
      <c r="E26" s="117" t="s">
        <v>104</v>
      </c>
      <c r="F26" s="116">
        <f>F10+F15+F20+F25</f>
        <v>0</v>
      </c>
      <c r="G26" s="117" t="s">
        <v>104</v>
      </c>
      <c r="H26" s="116">
        <f>H10+H15+H20+H25</f>
        <v>0</v>
      </c>
      <c r="I26" s="117" t="s">
        <v>104</v>
      </c>
      <c r="J26" s="116">
        <f>J10+J15+J20+J25</f>
        <v>0</v>
      </c>
      <c r="K26" s="117" t="s">
        <v>104</v>
      </c>
      <c r="L26" s="344"/>
    </row>
    <row r="27" spans="1:14">
      <c r="A27" s="355" t="s">
        <v>113</v>
      </c>
      <c r="B27" s="356"/>
      <c r="C27" s="118"/>
      <c r="D27" s="119" t="s">
        <v>114</v>
      </c>
      <c r="E27" s="120" t="s">
        <v>115</v>
      </c>
      <c r="F27" s="121" t="str">
        <f>IF(F26=0,"-",+(F26-#REF!)/#REF!*100)</f>
        <v>-</v>
      </c>
      <c r="G27" s="122" t="s">
        <v>115</v>
      </c>
      <c r="H27" s="121" t="str">
        <f>IF(H26=0,"-",+(H26-#REF!)/#REF!*100)</f>
        <v>-</v>
      </c>
      <c r="I27" s="122" t="s">
        <v>115</v>
      </c>
      <c r="J27" s="121" t="str">
        <f>IF(J26=0,"-",+(J26-#REF!)/#REF!*100)</f>
        <v>-</v>
      </c>
      <c r="K27" s="122" t="s">
        <v>115</v>
      </c>
      <c r="L27" s="346"/>
      <c r="N27" s="209"/>
    </row>
    <row r="28" spans="1:14">
      <c r="D28" s="123"/>
      <c r="E28" s="124"/>
      <c r="F28" s="123"/>
      <c r="G28" s="124"/>
      <c r="H28" s="123"/>
      <c r="I28" s="123"/>
      <c r="J28" s="123"/>
      <c r="K28" s="123"/>
    </row>
    <row r="29" spans="1:14">
      <c r="A29" s="100" t="s">
        <v>116</v>
      </c>
      <c r="D29" s="123"/>
      <c r="E29" s="124"/>
      <c r="F29" s="123"/>
      <c r="G29" s="124"/>
      <c r="H29" s="123"/>
      <c r="I29" s="123"/>
      <c r="J29" s="123"/>
      <c r="K29" s="123"/>
    </row>
    <row r="30" spans="1:14">
      <c r="A30" s="102" t="s">
        <v>117</v>
      </c>
      <c r="B30" s="357" t="s">
        <v>92</v>
      </c>
      <c r="C30" s="357"/>
      <c r="D30" s="336" t="str">
        <f>+D4</f>
        <v>現状</v>
      </c>
      <c r="E30" s="336"/>
      <c r="F30" s="336" t="str">
        <f>+F4</f>
        <v>１年度目</v>
      </c>
      <c r="G30" s="336"/>
      <c r="H30" s="336" t="str">
        <f>+H4</f>
        <v>２年度目</v>
      </c>
      <c r="I30" s="336"/>
      <c r="J30" s="336" t="str">
        <f>+J4</f>
        <v>目標年度</v>
      </c>
      <c r="K30" s="336"/>
      <c r="L30" s="102" t="str">
        <f>+L4</f>
        <v>根拠</v>
      </c>
    </row>
    <row r="31" spans="1:14">
      <c r="A31" s="348"/>
      <c r="B31" s="107" t="s">
        <v>118</v>
      </c>
      <c r="C31" s="104" t="s">
        <v>107</v>
      </c>
      <c r="D31" s="109"/>
      <c r="E31" s="125" t="s">
        <v>98</v>
      </c>
      <c r="F31" s="109"/>
      <c r="G31" s="125" t="s">
        <v>98</v>
      </c>
      <c r="H31" s="109"/>
      <c r="I31" s="125" t="s">
        <v>98</v>
      </c>
      <c r="J31" s="109"/>
      <c r="K31" s="125" t="s">
        <v>98</v>
      </c>
      <c r="L31" s="344"/>
    </row>
    <row r="32" spans="1:14">
      <c r="A32" s="343"/>
      <c r="B32" s="107" t="s">
        <v>99</v>
      </c>
      <c r="C32" s="108" t="s">
        <v>106</v>
      </c>
      <c r="D32" s="109"/>
      <c r="E32" s="125" t="s">
        <v>101</v>
      </c>
      <c r="F32" s="109"/>
      <c r="G32" s="125" t="s">
        <v>101</v>
      </c>
      <c r="H32" s="109"/>
      <c r="I32" s="125" t="s">
        <v>101</v>
      </c>
      <c r="J32" s="109"/>
      <c r="K32" s="125" t="s">
        <v>101</v>
      </c>
      <c r="L32" s="345"/>
    </row>
    <row r="33" spans="1:12">
      <c r="A33" s="338"/>
      <c r="B33" s="111" t="s">
        <v>102</v>
      </c>
      <c r="C33" s="112" t="s">
        <v>138</v>
      </c>
      <c r="D33" s="113">
        <f>+D31*D32</f>
        <v>0</v>
      </c>
      <c r="E33" s="126" t="s">
        <v>104</v>
      </c>
      <c r="F33" s="113">
        <f t="shared" ref="F33" si="0">+F31*F32</f>
        <v>0</v>
      </c>
      <c r="G33" s="126" t="s">
        <v>104</v>
      </c>
      <c r="H33" s="113">
        <f t="shared" ref="H33" si="1">+H31*H32</f>
        <v>0</v>
      </c>
      <c r="I33" s="126" t="s">
        <v>104</v>
      </c>
      <c r="J33" s="113">
        <f t="shared" ref="J33" si="2">+J31*J32</f>
        <v>0</v>
      </c>
      <c r="K33" s="126" t="s">
        <v>104</v>
      </c>
      <c r="L33" s="346"/>
    </row>
    <row r="34" spans="1:12">
      <c r="A34" s="343"/>
      <c r="B34" s="107" t="s">
        <v>118</v>
      </c>
      <c r="C34" s="108" t="s">
        <v>105</v>
      </c>
      <c r="D34" s="109"/>
      <c r="E34" s="125" t="s">
        <v>98</v>
      </c>
      <c r="F34" s="109"/>
      <c r="G34" s="125" t="s">
        <v>119</v>
      </c>
      <c r="H34" s="109"/>
      <c r="I34" s="125" t="s">
        <v>119</v>
      </c>
      <c r="J34" s="109"/>
      <c r="K34" s="125" t="s">
        <v>119</v>
      </c>
      <c r="L34" s="344"/>
    </row>
    <row r="35" spans="1:12">
      <c r="A35" s="343"/>
      <c r="B35" s="107" t="s">
        <v>99</v>
      </c>
      <c r="C35" s="108" t="s">
        <v>110</v>
      </c>
      <c r="D35" s="109"/>
      <c r="E35" s="125" t="s">
        <v>101</v>
      </c>
      <c r="F35" s="109"/>
      <c r="G35" s="125" t="s">
        <v>101</v>
      </c>
      <c r="H35" s="109"/>
      <c r="I35" s="125" t="s">
        <v>101</v>
      </c>
      <c r="J35" s="109"/>
      <c r="K35" s="125" t="s">
        <v>101</v>
      </c>
      <c r="L35" s="345"/>
    </row>
    <row r="36" spans="1:12">
      <c r="A36" s="338"/>
      <c r="B36" s="111" t="s">
        <v>102</v>
      </c>
      <c r="C36" s="112" t="s">
        <v>120</v>
      </c>
      <c r="D36" s="113">
        <f>+D34*D35</f>
        <v>0</v>
      </c>
      <c r="E36" s="126" t="s">
        <v>104</v>
      </c>
      <c r="F36" s="113">
        <f t="shared" ref="F36" si="3">+F34*F35</f>
        <v>0</v>
      </c>
      <c r="G36" s="126" t="s">
        <v>104</v>
      </c>
      <c r="H36" s="113">
        <f t="shared" ref="H36" si="4">+H34*H35</f>
        <v>0</v>
      </c>
      <c r="I36" s="126" t="s">
        <v>104</v>
      </c>
      <c r="J36" s="113">
        <f t="shared" ref="J36" si="5">+J34*J35</f>
        <v>0</v>
      </c>
      <c r="K36" s="126" t="s">
        <v>104</v>
      </c>
      <c r="L36" s="346"/>
    </row>
    <row r="37" spans="1:12">
      <c r="A37" s="343"/>
      <c r="B37" s="107" t="s">
        <v>118</v>
      </c>
      <c r="C37" s="108" t="s">
        <v>105</v>
      </c>
      <c r="D37" s="109"/>
      <c r="E37" s="125" t="s">
        <v>98</v>
      </c>
      <c r="F37" s="109"/>
      <c r="G37" s="125" t="s">
        <v>98</v>
      </c>
      <c r="H37" s="109"/>
      <c r="I37" s="125" t="s">
        <v>119</v>
      </c>
      <c r="J37" s="109"/>
      <c r="K37" s="125" t="s">
        <v>119</v>
      </c>
      <c r="L37" s="344"/>
    </row>
    <row r="38" spans="1:12">
      <c r="A38" s="343"/>
      <c r="B38" s="107" t="s">
        <v>99</v>
      </c>
      <c r="C38" s="108" t="s">
        <v>110</v>
      </c>
      <c r="D38" s="109"/>
      <c r="E38" s="125" t="s">
        <v>101</v>
      </c>
      <c r="F38" s="109"/>
      <c r="G38" s="125" t="s">
        <v>101</v>
      </c>
      <c r="H38" s="109"/>
      <c r="I38" s="125" t="s">
        <v>101</v>
      </c>
      <c r="J38" s="109"/>
      <c r="K38" s="125" t="s">
        <v>101</v>
      </c>
      <c r="L38" s="345"/>
    </row>
    <row r="39" spans="1:12">
      <c r="A39" s="338"/>
      <c r="B39" s="111" t="s">
        <v>102</v>
      </c>
      <c r="C39" s="112" t="s">
        <v>120</v>
      </c>
      <c r="D39" s="113">
        <f>+D37*D38</f>
        <v>0</v>
      </c>
      <c r="E39" s="126" t="s">
        <v>104</v>
      </c>
      <c r="F39" s="113">
        <f t="shared" ref="F39" si="6">+F37*F38</f>
        <v>0</v>
      </c>
      <c r="G39" s="126" t="s">
        <v>104</v>
      </c>
      <c r="H39" s="113">
        <f t="shared" ref="H39" si="7">+H37*H38</f>
        <v>0</v>
      </c>
      <c r="I39" s="126" t="s">
        <v>104</v>
      </c>
      <c r="J39" s="113">
        <f t="shared" ref="J39" si="8">+J37*J38</f>
        <v>0</v>
      </c>
      <c r="K39" s="126" t="s">
        <v>104</v>
      </c>
      <c r="L39" s="346"/>
    </row>
    <row r="40" spans="1:12">
      <c r="A40" s="353" t="s">
        <v>112</v>
      </c>
      <c r="B40" s="354"/>
      <c r="C40" s="115" t="s">
        <v>121</v>
      </c>
      <c r="D40" s="116">
        <f>+D33+D36+D39</f>
        <v>0</v>
      </c>
      <c r="E40" s="127" t="s">
        <v>104</v>
      </c>
      <c r="F40" s="116">
        <f>+F33+F36+F39</f>
        <v>0</v>
      </c>
      <c r="G40" s="127" t="s">
        <v>104</v>
      </c>
      <c r="H40" s="116">
        <f>+H33+H36+H39</f>
        <v>0</v>
      </c>
      <c r="I40" s="127" t="s">
        <v>104</v>
      </c>
      <c r="J40" s="116">
        <f>+J33+J36+J39</f>
        <v>0</v>
      </c>
      <c r="K40" s="127" t="s">
        <v>104</v>
      </c>
      <c r="L40" s="344"/>
    </row>
    <row r="41" spans="1:12">
      <c r="A41" s="355" t="s">
        <v>113</v>
      </c>
      <c r="B41" s="356"/>
      <c r="C41" s="118"/>
      <c r="D41" s="119" t="s">
        <v>114</v>
      </c>
      <c r="E41" s="120" t="s">
        <v>115</v>
      </c>
      <c r="F41" s="121">
        <f>IF(F40=0,,+(F40-#REF!)/#REF!*100)</f>
        <v>0</v>
      </c>
      <c r="G41" s="122" t="s">
        <v>115</v>
      </c>
      <c r="H41" s="121">
        <f>IF(H40=0,,+(H40-#REF!)/#REF!*100)</f>
        <v>0</v>
      </c>
      <c r="I41" s="122" t="s">
        <v>115</v>
      </c>
      <c r="J41" s="121">
        <f>IF(J40=0,,+(J40-#REF!)/#REF!*100)</f>
        <v>0</v>
      </c>
      <c r="K41" s="122" t="s">
        <v>115</v>
      </c>
      <c r="L41" s="346"/>
    </row>
    <row r="42" spans="1:12">
      <c r="A42" s="128"/>
      <c r="B42" s="128"/>
      <c r="C42" s="128"/>
      <c r="D42" s="129"/>
      <c r="E42" s="130"/>
      <c r="F42" s="129"/>
      <c r="G42" s="130"/>
      <c r="H42" s="129"/>
      <c r="I42" s="130"/>
      <c r="J42" s="129"/>
      <c r="K42" s="130"/>
    </row>
    <row r="43" spans="1:12">
      <c r="A43" s="100" t="s">
        <v>122</v>
      </c>
      <c r="G43" s="101"/>
    </row>
    <row r="44" spans="1:12">
      <c r="A44" s="131"/>
      <c r="B44" s="132"/>
      <c r="C44" s="133"/>
      <c r="D44" s="336" t="str">
        <f>+D30</f>
        <v>現状</v>
      </c>
      <c r="E44" s="336"/>
      <c r="F44" s="336" t="str">
        <f t="shared" ref="F44" si="9">+F30</f>
        <v>１年度目</v>
      </c>
      <c r="G44" s="336"/>
      <c r="H44" s="336" t="str">
        <f t="shared" ref="H44" si="10">+H30</f>
        <v>２年度目</v>
      </c>
      <c r="I44" s="336"/>
      <c r="J44" s="336" t="str">
        <f t="shared" ref="J44" si="11">+J30</f>
        <v>目標年度</v>
      </c>
      <c r="K44" s="336"/>
      <c r="L44" s="102" t="str">
        <f>+L30</f>
        <v>根拠</v>
      </c>
    </row>
    <row r="45" spans="1:12">
      <c r="A45" s="353" t="s">
        <v>112</v>
      </c>
      <c r="B45" s="354"/>
      <c r="C45" s="115" t="s">
        <v>139</v>
      </c>
      <c r="D45" s="134">
        <f>D26+D40</f>
        <v>0</v>
      </c>
      <c r="E45" s="207" t="s">
        <v>104</v>
      </c>
      <c r="F45" s="134">
        <f>F26+F40</f>
        <v>0</v>
      </c>
      <c r="G45" s="136" t="s">
        <v>104</v>
      </c>
      <c r="H45" s="137">
        <f>H26+H40</f>
        <v>0</v>
      </c>
      <c r="I45" s="135" t="s">
        <v>104</v>
      </c>
      <c r="J45" s="134">
        <f>J26+J40</f>
        <v>0</v>
      </c>
      <c r="K45" s="136" t="s">
        <v>104</v>
      </c>
      <c r="L45" s="344"/>
    </row>
    <row r="46" spans="1:12">
      <c r="A46" s="355" t="s">
        <v>123</v>
      </c>
      <c r="B46" s="356"/>
      <c r="C46" s="118"/>
      <c r="D46" s="119" t="s">
        <v>124</v>
      </c>
      <c r="E46" s="120" t="s">
        <v>125</v>
      </c>
      <c r="F46" s="121">
        <f>IF(F45=0,,+(F45-#REF!)/#REF!*100)</f>
        <v>0</v>
      </c>
      <c r="G46" s="122" t="s">
        <v>125</v>
      </c>
      <c r="H46" s="121">
        <f>IF(H45=0,,+(H45-#REF!)/#REF!*100)</f>
        <v>0</v>
      </c>
      <c r="I46" s="120" t="s">
        <v>125</v>
      </c>
      <c r="J46" s="121">
        <f>IF(J45=0,,+(J45-#REF!)/#REF!*100)</f>
        <v>0</v>
      </c>
      <c r="K46" s="122" t="s">
        <v>125</v>
      </c>
      <c r="L46" s="346"/>
    </row>
    <row r="47" spans="1:12">
      <c r="A47" s="138"/>
    </row>
    <row r="48" spans="1:12">
      <c r="A48" s="138"/>
    </row>
    <row r="49" spans="1:12" s="227" customFormat="1" ht="25.5" customHeight="1">
      <c r="A49" s="226"/>
      <c r="L49" s="228" t="s">
        <v>198</v>
      </c>
    </row>
    <row r="50" spans="1:12" s="227" customFormat="1" ht="15" customHeight="1">
      <c r="A50" s="359" t="s">
        <v>199</v>
      </c>
      <c r="B50" s="360"/>
      <c r="C50" s="361"/>
      <c r="D50" s="229">
        <f>D6+D11+D16+D21</f>
        <v>0</v>
      </c>
      <c r="E50" s="230" t="s">
        <v>108</v>
      </c>
      <c r="F50" s="229">
        <f>F6+F11+F16+F21</f>
        <v>0</v>
      </c>
      <c r="G50" s="230" t="s">
        <v>108</v>
      </c>
      <c r="H50" s="229">
        <f>H6+H11+H16+H21</f>
        <v>0</v>
      </c>
      <c r="I50" s="230" t="s">
        <v>108</v>
      </c>
      <c r="J50" s="229">
        <f>J6+J11+J16+J21</f>
        <v>0</v>
      </c>
      <c r="K50" s="231" t="s">
        <v>108</v>
      </c>
      <c r="L50" s="358"/>
    </row>
    <row r="51" spans="1:12" s="227" customFormat="1" ht="15" customHeight="1">
      <c r="A51" s="362" t="s">
        <v>200</v>
      </c>
      <c r="B51" s="363"/>
      <c r="C51" s="364"/>
      <c r="D51" s="232"/>
      <c r="E51" s="233" t="s">
        <v>130</v>
      </c>
      <c r="F51" s="232"/>
      <c r="G51" s="233" t="s">
        <v>130</v>
      </c>
      <c r="H51" s="232"/>
      <c r="I51" s="233" t="s">
        <v>130</v>
      </c>
      <c r="J51" s="232"/>
      <c r="K51" s="234" t="s">
        <v>130</v>
      </c>
      <c r="L51" s="358"/>
    </row>
    <row r="52" spans="1:12" s="227" customFormat="1" ht="15" customHeight="1">
      <c r="A52" s="359" t="s">
        <v>201</v>
      </c>
      <c r="B52" s="360"/>
      <c r="C52" s="361"/>
      <c r="D52" s="229">
        <f>D50-D51</f>
        <v>0</v>
      </c>
      <c r="E52" s="230" t="s">
        <v>108</v>
      </c>
      <c r="F52" s="229">
        <f>F50-F51</f>
        <v>0</v>
      </c>
      <c r="G52" s="230" t="s">
        <v>108</v>
      </c>
      <c r="H52" s="229">
        <f>H50-H51</f>
        <v>0</v>
      </c>
      <c r="I52" s="230" t="s">
        <v>108</v>
      </c>
      <c r="J52" s="229">
        <f>J50-J51</f>
        <v>0</v>
      </c>
      <c r="K52" s="231" t="s">
        <v>108</v>
      </c>
      <c r="L52" s="358"/>
    </row>
  </sheetData>
  <mergeCells count="47">
    <mergeCell ref="L50:L52"/>
    <mergeCell ref="A21:A25"/>
    <mergeCell ref="L21:L25"/>
    <mergeCell ref="A50:C50"/>
    <mergeCell ref="A51:C51"/>
    <mergeCell ref="A52:C52"/>
    <mergeCell ref="A45:B45"/>
    <mergeCell ref="L45:L46"/>
    <mergeCell ref="A46:B46"/>
    <mergeCell ref="A40:B40"/>
    <mergeCell ref="L40:L41"/>
    <mergeCell ref="A41:B41"/>
    <mergeCell ref="F44:G44"/>
    <mergeCell ref="H44:I44"/>
    <mergeCell ref="J44:K44"/>
    <mergeCell ref="D44:E44"/>
    <mergeCell ref="A31:A33"/>
    <mergeCell ref="L31:L33"/>
    <mergeCell ref="A34:A36"/>
    <mergeCell ref="L34:L36"/>
    <mergeCell ref="A37:A39"/>
    <mergeCell ref="L37:L39"/>
    <mergeCell ref="A26:B26"/>
    <mergeCell ref="L26:L27"/>
    <mergeCell ref="A27:B27"/>
    <mergeCell ref="B30:C30"/>
    <mergeCell ref="F30:G30"/>
    <mergeCell ref="H30:I30"/>
    <mergeCell ref="J30:K30"/>
    <mergeCell ref="D30:E30"/>
    <mergeCell ref="A6:A10"/>
    <mergeCell ref="L6:L10"/>
    <mergeCell ref="A11:A15"/>
    <mergeCell ref="L11:L15"/>
    <mergeCell ref="A16:A20"/>
    <mergeCell ref="L16:L20"/>
    <mergeCell ref="J5:K5"/>
    <mergeCell ref="D5:E5"/>
    <mergeCell ref="F5:G5"/>
    <mergeCell ref="H5:I5"/>
    <mergeCell ref="A1:L1"/>
    <mergeCell ref="F4:G4"/>
    <mergeCell ref="H4:I4"/>
    <mergeCell ref="J4:K4"/>
    <mergeCell ref="D4:E4"/>
    <mergeCell ref="A4:A5"/>
    <mergeCell ref="B4:C5"/>
  </mergeCells>
  <phoneticPr fontId="3"/>
  <pageMargins left="0.59055118110236227" right="0.19685039370078741" top="0.74803149606299213" bottom="0.74803149606299213" header="0.31496062992125984" footer="0.31496062992125984"/>
  <pageSetup paperSize="9" scale="68"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2"/>
  <sheetViews>
    <sheetView view="pageBreakPreview" zoomScaleNormal="100" zoomScaleSheetLayoutView="100" workbookViewId="0">
      <selection activeCell="G4" sqref="G4:J4"/>
    </sheetView>
  </sheetViews>
  <sheetFormatPr defaultRowHeight="13.5"/>
  <cols>
    <col min="1" max="3" width="2.625" style="4" customWidth="1"/>
    <col min="4" max="4" width="10.625" style="4" customWidth="1"/>
    <col min="5" max="5" width="7.125" style="4" bestFit="1" customWidth="1"/>
    <col min="6" max="6" width="12.25" style="4" bestFit="1" customWidth="1"/>
    <col min="7" max="10" width="10.625" style="4" customWidth="1"/>
    <col min="11" max="11" width="8.625" style="4" customWidth="1"/>
    <col min="12" max="12" width="30.625" style="4" customWidth="1"/>
    <col min="13" max="13" width="5.625" style="4" customWidth="1"/>
    <col min="14" max="16384" width="9" style="4"/>
  </cols>
  <sheetData>
    <row r="1" spans="1:16" ht="18" customHeight="1">
      <c r="A1" s="1" t="s">
        <v>140</v>
      </c>
      <c r="B1" s="2"/>
      <c r="C1" s="2"/>
      <c r="D1" s="2"/>
      <c r="E1" s="2"/>
      <c r="F1" s="3"/>
      <c r="O1" s="5"/>
    </row>
    <row r="2" spans="1:16" ht="9.9499999999999993" customHeight="1" thickBot="1">
      <c r="F2" s="6"/>
    </row>
    <row r="3" spans="1:16">
      <c r="A3" s="9"/>
      <c r="B3" s="10"/>
      <c r="C3" s="10"/>
      <c r="D3" s="10"/>
      <c r="E3" s="10"/>
      <c r="F3" s="11"/>
      <c r="G3" s="12" t="s">
        <v>174</v>
      </c>
      <c r="H3" s="12" t="s">
        <v>3</v>
      </c>
      <c r="I3" s="12" t="s">
        <v>4</v>
      </c>
      <c r="J3" s="12" t="s">
        <v>5</v>
      </c>
      <c r="K3" s="12" t="s">
        <v>6</v>
      </c>
      <c r="L3" s="284" t="s">
        <v>141</v>
      </c>
    </row>
    <row r="4" spans="1:16">
      <c r="A4" s="13"/>
      <c r="B4" s="14"/>
      <c r="C4" s="14"/>
      <c r="D4" s="14"/>
      <c r="E4" s="14"/>
      <c r="F4" s="15"/>
      <c r="G4" s="278" t="s">
        <v>224</v>
      </c>
      <c r="H4" s="279" t="s">
        <v>225</v>
      </c>
      <c r="I4" s="279" t="s">
        <v>226</v>
      </c>
      <c r="J4" s="279" t="s">
        <v>227</v>
      </c>
      <c r="K4" s="16" t="s">
        <v>7</v>
      </c>
      <c r="L4" s="285"/>
    </row>
    <row r="5" spans="1:16">
      <c r="A5" s="13"/>
      <c r="B5" s="14"/>
      <c r="C5" s="14"/>
      <c r="D5" s="14"/>
      <c r="E5" s="14"/>
      <c r="F5" s="15"/>
      <c r="G5" s="16" t="s">
        <v>8</v>
      </c>
      <c r="H5" s="16" t="s">
        <v>9</v>
      </c>
      <c r="I5" s="16" t="s">
        <v>10</v>
      </c>
      <c r="J5" s="16" t="s">
        <v>11</v>
      </c>
      <c r="K5" s="17" t="s">
        <v>12</v>
      </c>
      <c r="L5" s="285"/>
    </row>
    <row r="6" spans="1:16" ht="27.95" customHeight="1">
      <c r="A6" s="147" t="s">
        <v>142</v>
      </c>
      <c r="B6" s="148"/>
      <c r="C6" s="149"/>
      <c r="D6" s="144"/>
      <c r="E6" s="150"/>
      <c r="F6" s="153"/>
      <c r="G6" s="35">
        <f>SUM(G7:G13)</f>
        <v>0</v>
      </c>
      <c r="H6" s="35">
        <f t="shared" ref="H6:J6" si="0">SUM(H7:H13)</f>
        <v>0</v>
      </c>
      <c r="I6" s="35">
        <f t="shared" si="0"/>
        <v>0</v>
      </c>
      <c r="J6" s="35">
        <f t="shared" si="0"/>
        <v>0</v>
      </c>
      <c r="K6" s="151"/>
      <c r="L6" s="68"/>
      <c r="M6" s="225" t="s">
        <v>17</v>
      </c>
      <c r="P6" s="34"/>
    </row>
    <row r="7" spans="1:16" ht="27.95" customHeight="1">
      <c r="A7" s="152"/>
      <c r="B7" s="365"/>
      <c r="C7" s="366"/>
      <c r="D7" s="366"/>
      <c r="E7" s="366"/>
      <c r="F7" s="153" t="s">
        <v>107</v>
      </c>
      <c r="G7" s="35"/>
      <c r="H7" s="35"/>
      <c r="I7" s="35"/>
      <c r="J7" s="35"/>
      <c r="K7" s="151"/>
      <c r="L7" s="68"/>
      <c r="M7" s="66"/>
      <c r="P7" s="34"/>
    </row>
    <row r="8" spans="1:16" ht="27.95" customHeight="1">
      <c r="A8" s="152"/>
      <c r="B8" s="365"/>
      <c r="C8" s="366"/>
      <c r="D8" s="366"/>
      <c r="E8" s="366"/>
      <c r="F8" s="15" t="s">
        <v>127</v>
      </c>
      <c r="G8" s="154"/>
      <c r="H8" s="154"/>
      <c r="I8" s="154"/>
      <c r="J8" s="154"/>
      <c r="K8" s="155"/>
      <c r="L8" s="156"/>
      <c r="M8" s="66"/>
      <c r="P8" s="34"/>
    </row>
    <row r="9" spans="1:16" ht="27.95" customHeight="1">
      <c r="A9" s="152"/>
      <c r="B9" s="365"/>
      <c r="C9" s="366"/>
      <c r="D9" s="366"/>
      <c r="E9" s="366"/>
      <c r="F9" s="153" t="s">
        <v>143</v>
      </c>
      <c r="G9" s="35"/>
      <c r="H9" s="35"/>
      <c r="I9" s="35"/>
      <c r="J9" s="35"/>
      <c r="K9" s="151"/>
      <c r="L9" s="236"/>
      <c r="P9" s="34"/>
    </row>
    <row r="10" spans="1:16" ht="27.95" customHeight="1">
      <c r="A10" s="152"/>
      <c r="B10" s="365"/>
      <c r="C10" s="366"/>
      <c r="D10" s="366"/>
      <c r="E10" s="366"/>
      <c r="F10" s="153" t="s">
        <v>144</v>
      </c>
      <c r="G10" s="35"/>
      <c r="H10" s="35"/>
      <c r="I10" s="35"/>
      <c r="J10" s="35"/>
      <c r="K10" s="151"/>
      <c r="L10" s="236"/>
      <c r="P10" s="34"/>
    </row>
    <row r="11" spans="1:16" ht="27.95" customHeight="1">
      <c r="A11" s="152"/>
      <c r="B11" s="365"/>
      <c r="C11" s="366"/>
      <c r="D11" s="366"/>
      <c r="E11" s="366"/>
      <c r="F11" s="153" t="s">
        <v>137</v>
      </c>
      <c r="G11" s="35"/>
      <c r="H11" s="35"/>
      <c r="I11" s="35"/>
      <c r="J11" s="35"/>
      <c r="K11" s="151"/>
      <c r="L11" s="236"/>
      <c r="P11" s="34"/>
    </row>
    <row r="12" spans="1:16" ht="27.95" customHeight="1">
      <c r="A12" s="152"/>
      <c r="B12" s="365"/>
      <c r="C12" s="366"/>
      <c r="D12" s="366"/>
      <c r="E12" s="366"/>
      <c r="F12" s="153" t="s">
        <v>168</v>
      </c>
      <c r="G12" s="35"/>
      <c r="H12" s="35"/>
      <c r="I12" s="35"/>
      <c r="J12" s="35"/>
      <c r="K12" s="151"/>
      <c r="L12" s="235"/>
      <c r="P12" s="34"/>
    </row>
    <row r="13" spans="1:16" ht="27.95" customHeight="1">
      <c r="A13" s="152"/>
      <c r="B13" s="365"/>
      <c r="C13" s="366"/>
      <c r="D13" s="366"/>
      <c r="E13" s="366"/>
      <c r="F13" s="153" t="s">
        <v>169</v>
      </c>
      <c r="G13" s="35"/>
      <c r="H13" s="35"/>
      <c r="I13" s="35"/>
      <c r="J13" s="35"/>
      <c r="K13" s="151"/>
      <c r="L13" s="236"/>
      <c r="P13" s="34"/>
    </row>
    <row r="14" spans="1:16" ht="27.95" customHeight="1" thickBot="1">
      <c r="A14" s="367" t="s">
        <v>145</v>
      </c>
      <c r="B14" s="368"/>
      <c r="C14" s="368"/>
      <c r="D14" s="368"/>
      <c r="E14" s="368"/>
      <c r="F14" s="240" t="s">
        <v>202</v>
      </c>
      <c r="G14" s="239"/>
      <c r="H14" s="239"/>
      <c r="I14" s="239"/>
      <c r="J14" s="239"/>
      <c r="K14" s="237"/>
      <c r="L14" s="238"/>
      <c r="P14" s="34"/>
    </row>
    <row r="15" spans="1:16" ht="9.9499999999999993" customHeight="1">
      <c r="A15" s="157"/>
      <c r="B15" s="158"/>
      <c r="C15" s="158"/>
      <c r="D15" s="158"/>
      <c r="E15" s="158"/>
      <c r="F15" s="158"/>
      <c r="G15" s="159"/>
      <c r="H15" s="159"/>
      <c r="I15" s="159"/>
      <c r="J15" s="159"/>
      <c r="K15" s="159"/>
      <c r="L15" s="160"/>
    </row>
    <row r="16" spans="1:16" ht="9.9499999999999993" hidden="1" customHeight="1" thickBot="1">
      <c r="A16" s="161"/>
      <c r="B16" s="162"/>
      <c r="C16" s="162"/>
      <c r="D16" s="162"/>
      <c r="E16" s="162"/>
      <c r="F16" s="162"/>
      <c r="G16" s="163"/>
      <c r="H16" s="163"/>
      <c r="I16" s="163"/>
      <c r="J16" s="163"/>
      <c r="K16" s="163"/>
      <c r="L16" s="164"/>
    </row>
    <row r="17" spans="1:12" ht="30" hidden="1" customHeight="1" thickBot="1">
      <c r="A17" s="165" t="s">
        <v>33</v>
      </c>
      <c r="B17" s="158"/>
      <c r="C17" s="158"/>
      <c r="D17" s="158"/>
      <c r="E17" s="158" t="s">
        <v>34</v>
      </c>
      <c r="F17" s="166"/>
      <c r="G17" s="167" t="e">
        <f>+#REF!-#REF!</f>
        <v>#REF!</v>
      </c>
      <c r="H17" s="167" t="e">
        <f>+#REF!-#REF!</f>
        <v>#REF!</v>
      </c>
      <c r="I17" s="167" t="e">
        <f>+#REF!-#REF!</f>
        <v>#REF!</v>
      </c>
      <c r="J17" s="167" t="e">
        <f>+#REF!-#REF!</f>
        <v>#REF!</v>
      </c>
      <c r="K17" s="167" t="e">
        <f>IF(#REF!=0,"-",+(J17-#REF!)/#REF!*100)</f>
        <v>#REF!</v>
      </c>
      <c r="L17" s="168"/>
    </row>
    <row r="18" spans="1:12" ht="15" customHeight="1">
      <c r="A18" s="169" t="s">
        <v>146</v>
      </c>
      <c r="B18" s="170"/>
      <c r="C18" s="170"/>
      <c r="D18" s="170"/>
      <c r="E18" s="170"/>
      <c r="F18" s="170"/>
      <c r="G18" s="170"/>
      <c r="H18" s="170"/>
      <c r="I18" s="170"/>
      <c r="J18" s="170"/>
      <c r="K18" s="170"/>
      <c r="L18" s="170"/>
    </row>
    <row r="19" spans="1:12" ht="15" customHeight="1">
      <c r="A19" s="169" t="s">
        <v>160</v>
      </c>
      <c r="B19" s="170"/>
      <c r="C19" s="170"/>
      <c r="D19" s="170"/>
      <c r="E19" s="170"/>
      <c r="F19" s="170"/>
      <c r="G19" s="170"/>
      <c r="H19" s="170"/>
      <c r="I19" s="170"/>
      <c r="J19" s="170"/>
      <c r="K19" s="170"/>
      <c r="L19" s="170"/>
    </row>
    <row r="20" spans="1:12" ht="15" customHeight="1">
      <c r="A20" s="169" t="s">
        <v>159</v>
      </c>
      <c r="B20" s="170"/>
      <c r="C20" s="170"/>
      <c r="D20" s="170"/>
      <c r="E20" s="170"/>
      <c r="F20" s="170"/>
      <c r="G20" s="170"/>
      <c r="H20" s="170"/>
      <c r="I20" s="170"/>
      <c r="J20" s="170"/>
      <c r="K20" s="170"/>
      <c r="L20" s="170"/>
    </row>
    <row r="21" spans="1:12" ht="15" customHeight="1">
      <c r="A21" s="169"/>
      <c r="B21" s="170"/>
      <c r="C21" s="170"/>
      <c r="D21" s="170"/>
      <c r="E21" s="170"/>
      <c r="F21" s="170"/>
      <c r="G21" s="170"/>
      <c r="H21" s="170"/>
      <c r="I21" s="170"/>
      <c r="J21" s="170"/>
      <c r="K21" s="170"/>
      <c r="L21" s="170"/>
    </row>
    <row r="22" spans="1:12" ht="18" customHeight="1">
      <c r="A22" s="67"/>
    </row>
  </sheetData>
  <mergeCells count="9">
    <mergeCell ref="L3:L5"/>
    <mergeCell ref="B9:E9"/>
    <mergeCell ref="A14:E14"/>
    <mergeCell ref="B7:E7"/>
    <mergeCell ref="B8:E8"/>
    <mergeCell ref="B10:E10"/>
    <mergeCell ref="B11:E11"/>
    <mergeCell ref="B12:E12"/>
    <mergeCell ref="B13:E13"/>
  </mergeCells>
  <phoneticPr fontId="3"/>
  <pageMargins left="0.70866141732283472" right="0.70866141732283472" top="0.74803149606299213" bottom="0.74803149606299213" header="0.31496062992125984" footer="0.31496062992125984"/>
  <pageSetup paperSize="9" scale="74"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workbookViewId="0">
      <selection activeCell="H5" sqref="H5:H6"/>
    </sheetView>
  </sheetViews>
  <sheetFormatPr defaultRowHeight="13.5"/>
  <cols>
    <col min="1" max="1" width="19.125" style="4" bestFit="1" customWidth="1"/>
    <col min="2" max="2" width="13.625" style="4" customWidth="1"/>
    <col min="3" max="5" width="9.25" style="4" bestFit="1" customWidth="1"/>
    <col min="6" max="6" width="9" style="4"/>
    <col min="7" max="7" width="19.125" style="4" customWidth="1"/>
    <col min="8" max="8" width="14.375" style="4" customWidth="1"/>
    <col min="9" max="11" width="9.25" style="4" bestFit="1" customWidth="1"/>
    <col min="12" max="16384" width="9" style="4"/>
  </cols>
  <sheetData>
    <row r="1" spans="1:11">
      <c r="A1" s="4" t="s">
        <v>203</v>
      </c>
      <c r="G1" s="4" t="s">
        <v>204</v>
      </c>
    </row>
    <row r="2" spans="1:11">
      <c r="A2" s="266" t="s">
        <v>205</v>
      </c>
      <c r="B2" s="280" t="s">
        <v>228</v>
      </c>
      <c r="C2" s="281" t="s">
        <v>229</v>
      </c>
      <c r="D2" s="281" t="s">
        <v>230</v>
      </c>
      <c r="E2" s="281" t="s">
        <v>231</v>
      </c>
      <c r="G2" s="266" t="s">
        <v>205</v>
      </c>
      <c r="H2" s="280" t="s">
        <v>228</v>
      </c>
      <c r="I2" s="281" t="s">
        <v>229</v>
      </c>
      <c r="J2" s="281" t="s">
        <v>230</v>
      </c>
      <c r="K2" s="281" t="s">
        <v>231</v>
      </c>
    </row>
    <row r="3" spans="1:11">
      <c r="A3" s="267" t="s">
        <v>206</v>
      </c>
      <c r="B3" s="268"/>
      <c r="C3" s="268"/>
      <c r="D3" s="268"/>
      <c r="E3" s="268"/>
      <c r="G3" s="267" t="s">
        <v>207</v>
      </c>
      <c r="H3" s="268"/>
      <c r="I3" s="268"/>
      <c r="J3" s="268"/>
      <c r="K3" s="268"/>
    </row>
    <row r="4" spans="1:11">
      <c r="A4" s="267" t="s">
        <v>36</v>
      </c>
      <c r="B4" s="268"/>
      <c r="C4" s="268"/>
      <c r="D4" s="268"/>
      <c r="E4" s="268"/>
      <c r="G4" s="267" t="s">
        <v>21</v>
      </c>
      <c r="H4" s="268"/>
      <c r="I4" s="268"/>
      <c r="J4" s="268"/>
      <c r="K4" s="268"/>
    </row>
    <row r="5" spans="1:11">
      <c r="A5" s="267" t="s">
        <v>208</v>
      </c>
      <c r="B5" s="268"/>
      <c r="C5" s="268"/>
      <c r="D5" s="268"/>
      <c r="E5" s="268"/>
      <c r="G5" s="267" t="s">
        <v>209</v>
      </c>
      <c r="H5" s="268"/>
      <c r="I5" s="268"/>
      <c r="J5" s="268"/>
      <c r="K5" s="268"/>
    </row>
    <row r="6" spans="1:11">
      <c r="A6" s="267" t="s">
        <v>18</v>
      </c>
      <c r="B6" s="268"/>
      <c r="C6" s="268"/>
      <c r="D6" s="268"/>
      <c r="E6" s="268"/>
      <c r="G6" s="267"/>
      <c r="H6" s="268"/>
      <c r="I6" s="268"/>
      <c r="J6" s="268"/>
      <c r="K6" s="268"/>
    </row>
    <row r="7" spans="1:11">
      <c r="A7" s="267" t="s">
        <v>210</v>
      </c>
      <c r="B7" s="268"/>
      <c r="C7" s="268"/>
      <c r="D7" s="268"/>
      <c r="E7" s="268"/>
      <c r="G7" s="267"/>
      <c r="H7" s="268"/>
      <c r="I7" s="268"/>
      <c r="J7" s="268"/>
      <c r="K7" s="268"/>
    </row>
    <row r="8" spans="1:11">
      <c r="A8" s="267" t="s">
        <v>20</v>
      </c>
      <c r="B8" s="268"/>
      <c r="C8" s="268"/>
      <c r="D8" s="268"/>
      <c r="E8" s="268"/>
      <c r="G8" s="267"/>
      <c r="H8" s="268"/>
      <c r="I8" s="268"/>
      <c r="J8" s="268"/>
      <c r="K8" s="268"/>
    </row>
    <row r="9" spans="1:11">
      <c r="A9" s="267" t="s">
        <v>207</v>
      </c>
      <c r="B9" s="268"/>
      <c r="C9" s="268"/>
      <c r="D9" s="268"/>
      <c r="E9" s="268"/>
      <c r="G9" s="267"/>
      <c r="H9" s="268"/>
      <c r="I9" s="268"/>
      <c r="J9" s="268"/>
      <c r="K9" s="268"/>
    </row>
    <row r="10" spans="1:11">
      <c r="A10" s="267" t="s">
        <v>19</v>
      </c>
      <c r="B10" s="268"/>
      <c r="C10" s="268"/>
      <c r="D10" s="268"/>
      <c r="E10" s="268"/>
      <c r="G10" s="267"/>
      <c r="H10" s="268"/>
      <c r="I10" s="268"/>
      <c r="J10" s="268"/>
      <c r="K10" s="268"/>
    </row>
    <row r="11" spans="1:11">
      <c r="A11" s="267" t="s">
        <v>21</v>
      </c>
      <c r="B11" s="268"/>
      <c r="C11" s="268"/>
      <c r="D11" s="268"/>
      <c r="E11" s="268"/>
      <c r="G11" s="267"/>
      <c r="H11" s="268"/>
      <c r="I11" s="268"/>
      <c r="J11" s="268"/>
      <c r="K11" s="268"/>
    </row>
    <row r="12" spans="1:11">
      <c r="A12" s="267" t="s">
        <v>209</v>
      </c>
      <c r="B12" s="268"/>
      <c r="C12" s="268"/>
      <c r="D12" s="268"/>
      <c r="E12" s="268"/>
      <c r="G12" s="267"/>
      <c r="H12" s="268"/>
      <c r="I12" s="268"/>
      <c r="J12" s="268"/>
      <c r="K12" s="268"/>
    </row>
    <row r="13" spans="1:11">
      <c r="A13" s="267" t="s">
        <v>22</v>
      </c>
      <c r="B13" s="268"/>
      <c r="C13" s="268"/>
      <c r="D13" s="268"/>
      <c r="E13" s="268"/>
      <c r="G13" s="267"/>
      <c r="H13" s="268"/>
      <c r="I13" s="268"/>
      <c r="J13" s="268"/>
      <c r="K13" s="268"/>
    </row>
    <row r="14" spans="1:11">
      <c r="A14" s="267" t="s">
        <v>23</v>
      </c>
      <c r="B14" s="268"/>
      <c r="C14" s="268"/>
      <c r="D14" s="268"/>
      <c r="E14" s="268"/>
      <c r="G14" s="267"/>
      <c r="H14" s="268"/>
      <c r="I14" s="268"/>
      <c r="J14" s="268"/>
      <c r="K14" s="268"/>
    </row>
    <row r="15" spans="1:11">
      <c r="A15" s="267" t="s">
        <v>24</v>
      </c>
      <c r="B15" s="268"/>
      <c r="C15" s="268"/>
      <c r="D15" s="268"/>
      <c r="E15" s="268"/>
      <c r="G15" s="267"/>
      <c r="H15" s="268"/>
      <c r="I15" s="268"/>
      <c r="J15" s="268"/>
      <c r="K15" s="268"/>
    </row>
    <row r="16" spans="1:11">
      <c r="A16" s="267" t="s">
        <v>211</v>
      </c>
      <c r="B16" s="268"/>
      <c r="C16" s="268"/>
      <c r="D16" s="268"/>
      <c r="E16" s="268"/>
      <c r="G16" s="267"/>
      <c r="H16" s="268"/>
      <c r="I16" s="268"/>
      <c r="J16" s="268"/>
      <c r="K16" s="268"/>
    </row>
    <row r="17" spans="1:11">
      <c r="A17" s="267" t="s">
        <v>212</v>
      </c>
      <c r="B17" s="268"/>
      <c r="C17" s="268"/>
      <c r="D17" s="268"/>
      <c r="E17" s="268"/>
      <c r="G17" s="267"/>
      <c r="H17" s="268"/>
      <c r="I17" s="268"/>
      <c r="J17" s="268"/>
      <c r="K17" s="268"/>
    </row>
    <row r="18" spans="1:11">
      <c r="A18" s="267" t="s">
        <v>213</v>
      </c>
      <c r="B18" s="268"/>
      <c r="C18" s="268"/>
      <c r="D18" s="268"/>
      <c r="E18" s="268"/>
      <c r="G18" s="267"/>
      <c r="H18" s="268"/>
      <c r="I18" s="268"/>
      <c r="J18" s="268"/>
      <c r="K18" s="268"/>
    </row>
    <row r="19" spans="1:11">
      <c r="A19" s="267" t="s">
        <v>26</v>
      </c>
      <c r="B19" s="268"/>
      <c r="C19" s="268"/>
      <c r="D19" s="268"/>
      <c r="E19" s="268"/>
      <c r="G19" s="267"/>
      <c r="H19" s="268"/>
      <c r="I19" s="268"/>
      <c r="J19" s="268"/>
      <c r="K19" s="268"/>
    </row>
    <row r="20" spans="1:11">
      <c r="A20" s="267" t="s">
        <v>27</v>
      </c>
      <c r="B20" s="268"/>
      <c r="C20" s="268"/>
      <c r="D20" s="268"/>
      <c r="E20" s="268"/>
      <c r="G20" s="267"/>
      <c r="H20" s="268"/>
      <c r="I20" s="268"/>
      <c r="J20" s="268"/>
      <c r="K20" s="268"/>
    </row>
    <row r="21" spans="1:11">
      <c r="A21" s="267" t="s">
        <v>214</v>
      </c>
      <c r="B21" s="268"/>
      <c r="C21" s="268"/>
      <c r="D21" s="268"/>
      <c r="E21" s="268"/>
      <c r="G21" s="267"/>
      <c r="H21" s="268"/>
      <c r="I21" s="268"/>
      <c r="J21" s="268"/>
      <c r="K21" s="268"/>
    </row>
    <row r="22" spans="1:11">
      <c r="A22" s="267" t="s">
        <v>215</v>
      </c>
      <c r="B22" s="268"/>
      <c r="C22" s="268"/>
      <c r="D22" s="268"/>
      <c r="E22" s="268"/>
      <c r="G22" s="267"/>
      <c r="H22" s="268"/>
      <c r="I22" s="268"/>
      <c r="J22" s="268"/>
      <c r="K22" s="268"/>
    </row>
    <row r="23" spans="1:11">
      <c r="A23" s="267" t="s">
        <v>216</v>
      </c>
      <c r="B23" s="268"/>
      <c r="C23" s="268"/>
      <c r="D23" s="268"/>
      <c r="E23" s="268"/>
      <c r="G23" s="267"/>
      <c r="H23" s="268"/>
      <c r="I23" s="268"/>
      <c r="J23" s="268"/>
      <c r="K23" s="268"/>
    </row>
    <row r="24" spans="1:11">
      <c r="A24" s="267" t="s">
        <v>217</v>
      </c>
      <c r="B24" s="268"/>
      <c r="C24" s="268"/>
      <c r="D24" s="268"/>
      <c r="E24" s="268"/>
      <c r="G24" s="267"/>
      <c r="H24" s="268"/>
      <c r="I24" s="268"/>
      <c r="J24" s="268"/>
      <c r="K24" s="268"/>
    </row>
    <row r="25" spans="1:11" ht="14.25" thickBot="1">
      <c r="A25" s="269" t="s">
        <v>218</v>
      </c>
      <c r="B25" s="270"/>
      <c r="C25" s="270"/>
      <c r="D25" s="270"/>
      <c r="E25" s="270"/>
      <c r="G25" s="269"/>
      <c r="H25" s="270"/>
      <c r="I25" s="270"/>
      <c r="J25" s="270"/>
      <c r="K25" s="270"/>
    </row>
    <row r="26" spans="1:11" ht="14.25" thickTop="1">
      <c r="A26" s="271" t="s">
        <v>219</v>
      </c>
      <c r="B26" s="272">
        <f>SUM(B3:B25)</f>
        <v>0</v>
      </c>
      <c r="C26" s="272">
        <f t="shared" ref="C26:E26" si="0">SUM(C3:C25)</f>
        <v>0</v>
      </c>
      <c r="D26" s="272">
        <f t="shared" si="0"/>
        <v>0</v>
      </c>
      <c r="E26" s="272">
        <f t="shared" si="0"/>
        <v>0</v>
      </c>
      <c r="G26" s="271" t="s">
        <v>219</v>
      </c>
      <c r="H26" s="272">
        <f>SUM(H3:H25)</f>
        <v>0</v>
      </c>
      <c r="I26" s="272">
        <f t="shared" ref="I26:K26" si="1">SUM(I3:I25)</f>
        <v>0</v>
      </c>
      <c r="J26" s="272">
        <f t="shared" si="1"/>
        <v>0</v>
      </c>
      <c r="K26" s="272">
        <f t="shared" si="1"/>
        <v>0</v>
      </c>
    </row>
    <row r="27" spans="1:11">
      <c r="B27" s="273"/>
      <c r="C27" s="273"/>
      <c r="D27" s="273"/>
      <c r="E27" s="273"/>
      <c r="H27" s="273"/>
      <c r="I27" s="273"/>
      <c r="J27" s="273"/>
      <c r="K27" s="273"/>
    </row>
    <row r="28" spans="1:11">
      <c r="A28" s="267" t="s">
        <v>220</v>
      </c>
      <c r="B28" s="268">
        <f>販売計画!D51</f>
        <v>0</v>
      </c>
      <c r="C28" s="268">
        <f>販売計画!F51</f>
        <v>0</v>
      </c>
      <c r="D28" s="268">
        <f>販売計画!H51</f>
        <v>0</v>
      </c>
      <c r="E28" s="268">
        <f>販売計画!J51</f>
        <v>0</v>
      </c>
      <c r="G28" s="267" t="s">
        <v>220</v>
      </c>
      <c r="H28" s="268">
        <f>販売計画!D51</f>
        <v>0</v>
      </c>
      <c r="I28" s="268">
        <f>販売計画!F51</f>
        <v>0</v>
      </c>
      <c r="J28" s="268">
        <f>販売計画!H51</f>
        <v>0</v>
      </c>
      <c r="K28" s="268">
        <f>販売計画!J51</f>
        <v>0</v>
      </c>
    </row>
    <row r="29" spans="1:11" ht="14.25" thickBot="1">
      <c r="B29" s="273"/>
      <c r="C29" s="273"/>
      <c r="D29" s="273"/>
      <c r="E29" s="273"/>
      <c r="H29" s="273"/>
      <c r="I29" s="273"/>
      <c r="J29" s="273"/>
      <c r="K29" s="273"/>
    </row>
    <row r="30" spans="1:11" ht="14.25" thickBot="1">
      <c r="A30" s="274" t="s">
        <v>221</v>
      </c>
      <c r="B30" s="275" t="e">
        <f>ROUNDDOWN(B26/B28*10,0)</f>
        <v>#DIV/0!</v>
      </c>
      <c r="C30" s="275" t="e">
        <f t="shared" ref="C30:E30" si="2">ROUNDDOWN(C26/C28*10,0)</f>
        <v>#DIV/0!</v>
      </c>
      <c r="D30" s="275" t="e">
        <f t="shared" si="2"/>
        <v>#DIV/0!</v>
      </c>
      <c r="E30" s="276" t="e">
        <f t="shared" si="2"/>
        <v>#DIV/0!</v>
      </c>
      <c r="G30" s="274" t="s">
        <v>221</v>
      </c>
      <c r="H30" s="275" t="e">
        <f>ROUNDDOWN(H26/H28*10,0)</f>
        <v>#DIV/0!</v>
      </c>
      <c r="I30" s="275" t="e">
        <f t="shared" ref="I30:K30" si="3">ROUNDDOWN(I26/I28*10,0)</f>
        <v>#DIV/0!</v>
      </c>
      <c r="J30" s="275" t="e">
        <f t="shared" si="3"/>
        <v>#DIV/0!</v>
      </c>
      <c r="K30" s="276" t="e">
        <f t="shared" si="3"/>
        <v>#DIV/0!</v>
      </c>
    </row>
    <row r="32" spans="1:11">
      <c r="D32" s="6" t="s">
        <v>222</v>
      </c>
      <c r="E32" s="277" t="e">
        <f>(E30-B30)/B30</f>
        <v>#DIV/0!</v>
      </c>
      <c r="J32" s="6" t="s">
        <v>222</v>
      </c>
      <c r="K32" s="277" t="e">
        <f>(K30-H30)/H30</f>
        <v>#DIV/0!</v>
      </c>
    </row>
  </sheetData>
  <phoneticPr fontId="3"/>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9" sqref="A29"/>
    </sheetView>
  </sheetViews>
  <sheetFormatPr defaultRowHeight="13.5"/>
  <sheetData>
    <row r="1" spans="1:1" ht="20.100000000000001" customHeight="1">
      <c r="A1" t="s">
        <v>176</v>
      </c>
    </row>
    <row r="2" spans="1:1" ht="20.100000000000001" customHeight="1">
      <c r="A2" t="s">
        <v>192</v>
      </c>
    </row>
    <row r="3" spans="1:1" ht="20.100000000000001" customHeight="1">
      <c r="A3" t="s">
        <v>177</v>
      </c>
    </row>
    <row r="4" spans="1:1" ht="20.100000000000001" customHeight="1">
      <c r="A4" t="s">
        <v>180</v>
      </c>
    </row>
    <row r="5" spans="1:1" ht="20.100000000000001" customHeight="1">
      <c r="A5" t="s">
        <v>195</v>
      </c>
    </row>
    <row r="6" spans="1:1" ht="20.100000000000001" customHeight="1">
      <c r="A6" t="s">
        <v>182</v>
      </c>
    </row>
    <row r="7" spans="1:1" ht="20.100000000000001" customHeight="1"/>
    <row r="8" spans="1:1" ht="20.100000000000001" customHeight="1">
      <c r="A8" t="s">
        <v>194</v>
      </c>
    </row>
    <row r="9" spans="1:1" ht="20.100000000000001" customHeight="1">
      <c r="A9" t="s">
        <v>179</v>
      </c>
    </row>
    <row r="10" spans="1:1" ht="20.100000000000001" customHeight="1">
      <c r="A10" t="s">
        <v>193</v>
      </c>
    </row>
    <row r="11" spans="1:1" ht="20.100000000000001" customHeight="1">
      <c r="A11" t="s">
        <v>181</v>
      </c>
    </row>
    <row r="12" spans="1:1" ht="20.100000000000001" customHeight="1"/>
    <row r="13" spans="1:1" ht="20.100000000000001" customHeight="1">
      <c r="A13" t="s">
        <v>196</v>
      </c>
    </row>
    <row r="14" spans="1:1" ht="20.100000000000001" customHeight="1">
      <c r="A14" t="s">
        <v>178</v>
      </c>
    </row>
    <row r="15" spans="1:1" ht="20.100000000000001" customHeight="1">
      <c r="A15" t="s">
        <v>197</v>
      </c>
    </row>
    <row r="16" spans="1:1" ht="20.100000000000001" customHeight="1"/>
    <row r="17" spans="1:1" ht="20.100000000000001" customHeight="1"/>
    <row r="18" spans="1:1" ht="20.100000000000001" customHeight="1">
      <c r="A18" t="s">
        <v>183</v>
      </c>
    </row>
    <row r="19" spans="1:1" ht="20.100000000000001" customHeight="1">
      <c r="A19" t="s">
        <v>184</v>
      </c>
    </row>
    <row r="20" spans="1:1" ht="20.100000000000001" customHeight="1">
      <c r="A20" t="s">
        <v>185</v>
      </c>
    </row>
    <row r="21" spans="1:1" ht="20.100000000000001" customHeight="1">
      <c r="A21" t="s">
        <v>186</v>
      </c>
    </row>
    <row r="22" spans="1:1" ht="20.100000000000001" customHeight="1">
      <c r="A22" t="s">
        <v>187</v>
      </c>
    </row>
    <row r="23" spans="1:1" ht="20.100000000000001" customHeight="1">
      <c r="A23" t="s">
        <v>188</v>
      </c>
    </row>
    <row r="24" spans="1:1" ht="20.100000000000001" customHeight="1">
      <c r="A24" t="s">
        <v>189</v>
      </c>
    </row>
    <row r="25" spans="1:1" ht="20.100000000000001" customHeight="1"/>
    <row r="26" spans="1:1" ht="20.100000000000001" customHeight="1">
      <c r="A26" t="s">
        <v>190</v>
      </c>
    </row>
    <row r="27" spans="1:1" ht="20.100000000000001" customHeight="1">
      <c r="A27" t="s">
        <v>191</v>
      </c>
    </row>
    <row r="28" spans="1:1" ht="20.100000000000001" customHeight="1"/>
    <row r="29" spans="1:1" ht="20.100000000000001" customHeight="1"/>
    <row r="30" spans="1:1" ht="20.100000000000001" customHeight="1"/>
    <row r="31" spans="1:1" ht="20.100000000000001" customHeight="1"/>
    <row r="32" spans="1:1" ht="20.100000000000001" customHeight="1"/>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付加価値額計画</vt:lpstr>
      <vt:lpstr>農業原価</vt:lpstr>
      <vt:lpstr>一般管理費</vt:lpstr>
      <vt:lpstr>販売計画</vt:lpstr>
      <vt:lpstr>雑収入明細</vt:lpstr>
      <vt:lpstr>経営コスト</vt:lpstr>
      <vt:lpstr>（参考）Ｒ４当初でチェックした事項</vt:lpstr>
      <vt:lpstr>一般管理費!Print_Area</vt:lpstr>
      <vt:lpstr>雑収入明細!Print_Area</vt:lpstr>
      <vt:lpstr>農業原価!Print_Area</vt:lpstr>
      <vt:lpstr>販売計画!Print_Area</vt:lpstr>
      <vt:lpstr>付加価値額計画!Print_Area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2022-11-15T05:08:15Z</cp:lastPrinted>
  <dcterms:created xsi:type="dcterms:W3CDTF">2018-06-05T02:16:34Z</dcterms:created>
  <dcterms:modified xsi:type="dcterms:W3CDTF">2024-02-05T07:26:27Z</dcterms:modified>
</cp:coreProperties>
</file>