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05856\Desktop\要望調査様式\根拠資料作成例\"/>
    </mc:Choice>
  </mc:AlternateContent>
  <bookViews>
    <workbookView xWindow="0" yWindow="0" windowWidth="28800" windowHeight="12210" firstSheet="1" activeTab="6"/>
  </bookViews>
  <sheets>
    <sheet name="付加価値額計画" sheetId="2" r:id="rId1"/>
    <sheet name="農業原価" sheetId="3" r:id="rId2"/>
    <sheet name="一般管理費" sheetId="4" r:id="rId3"/>
    <sheet name="販売計画" sheetId="6" r:id="rId4"/>
    <sheet name="雑収入明細" sheetId="7" r:id="rId5"/>
    <sheet name="経営コスト" sheetId="9" r:id="rId6"/>
    <sheet name="（参考）Ｒ４当初でチェックした事項" sheetId="8" r:id="rId7"/>
  </sheets>
  <externalReferences>
    <externalReference r:id="rId8"/>
  </externalReferences>
  <definedNames>
    <definedName name="_xlnm.Print_Area" localSheetId="2">一般管理費!$A$1:$L$38</definedName>
    <definedName name="_xlnm.Print_Area" localSheetId="4">雑収入明細!$A$1:$L$21</definedName>
    <definedName name="_xlnm.Print_Area" localSheetId="1">農業原価!$A$1:$L$42</definedName>
    <definedName name="_xlnm.Print_Area" localSheetId="3">販売計画!$A$1:$L$56</definedName>
    <definedName name="_xlnm.Print_Area" localSheetId="0">付加価値額計画!$A$1:$N$42</definedName>
    <definedName name="管轄局" localSheetId="5">#REF!</definedName>
    <definedName name="管轄局">[1]Sheet1!$B$3:$B$11</definedName>
    <definedName name="政策目的" localSheetId="5">#REF!</definedName>
    <definedName name="政策目的">[1]Sheet1!$G$3:$G$5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6" l="1"/>
  <c r="F5" i="6"/>
  <c r="I13" i="2" l="1"/>
  <c r="I8" i="2"/>
  <c r="D50" i="6"/>
  <c r="I20" i="2"/>
  <c r="I31" i="2"/>
  <c r="B30" i="9"/>
  <c r="K28" i="9"/>
  <c r="J28" i="9"/>
  <c r="I28" i="9"/>
  <c r="H28" i="9"/>
  <c r="E28" i="9"/>
  <c r="D28" i="9"/>
  <c r="C28" i="9"/>
  <c r="B28" i="9"/>
  <c r="K26" i="9"/>
  <c r="K30" i="9" s="1"/>
  <c r="J26" i="9"/>
  <c r="J30" i="9" s="1"/>
  <c r="I26" i="9"/>
  <c r="I30" i="9" s="1"/>
  <c r="H26" i="9"/>
  <c r="H30" i="9" s="1"/>
  <c r="E26" i="9"/>
  <c r="E30" i="9" s="1"/>
  <c r="D26" i="9"/>
  <c r="C26" i="9"/>
  <c r="C30" i="9" s="1"/>
  <c r="B26" i="9"/>
  <c r="D45" i="6"/>
  <c r="D33" i="6"/>
  <c r="J23" i="6"/>
  <c r="J25" i="6" s="1"/>
  <c r="H23" i="6"/>
  <c r="H25" i="6" s="1"/>
  <c r="F23" i="6"/>
  <c r="F25" i="6" s="1"/>
  <c r="D23" i="6"/>
  <c r="D25" i="6" s="1"/>
  <c r="J18" i="6"/>
  <c r="J20" i="6" s="1"/>
  <c r="H18" i="6"/>
  <c r="H20" i="6" s="1"/>
  <c r="F18" i="6"/>
  <c r="F20" i="6" s="1"/>
  <c r="D18" i="6"/>
  <c r="D20" i="6" s="1"/>
  <c r="J13" i="6"/>
  <c r="J15" i="6" s="1"/>
  <c r="H13" i="6"/>
  <c r="H15" i="6" s="1"/>
  <c r="F13" i="6"/>
  <c r="F15" i="6" s="1"/>
  <c r="D13" i="6"/>
  <c r="D15" i="6" s="1"/>
  <c r="J8" i="6"/>
  <c r="J10" i="6" s="1"/>
  <c r="H8" i="6"/>
  <c r="H10" i="6" s="1"/>
  <c r="F8" i="6"/>
  <c r="F10" i="6" s="1"/>
  <c r="D8" i="6"/>
  <c r="D10" i="6" s="1"/>
  <c r="K16" i="3"/>
  <c r="G9" i="3"/>
  <c r="I10" i="2"/>
  <c r="J3" i="4"/>
  <c r="E3" i="4"/>
  <c r="J3" i="3"/>
  <c r="E3" i="3"/>
  <c r="G31" i="4"/>
  <c r="G30" i="4"/>
  <c r="G29" i="4"/>
  <c r="H29" i="4"/>
  <c r="I29" i="4"/>
  <c r="J29" i="4"/>
  <c r="H30" i="4"/>
  <c r="I30" i="4"/>
  <c r="J30" i="4"/>
  <c r="H31" i="4"/>
  <c r="I31" i="4"/>
  <c r="J31" i="4"/>
  <c r="J28" i="4"/>
  <c r="H28" i="4"/>
  <c r="I28" i="4"/>
  <c r="G28" i="4"/>
  <c r="L25" i="2"/>
  <c r="K25" i="2"/>
  <c r="J25" i="2"/>
  <c r="I25" i="2"/>
  <c r="L22" i="2"/>
  <c r="K22" i="2"/>
  <c r="J22" i="2"/>
  <c r="I22" i="2"/>
  <c r="G33" i="3"/>
  <c r="G20" i="3"/>
  <c r="H9" i="3"/>
  <c r="I9" i="3"/>
  <c r="J9" i="3"/>
  <c r="J14" i="3"/>
  <c r="I14" i="3"/>
  <c r="H14" i="3"/>
  <c r="G14" i="3"/>
  <c r="G27" i="4"/>
  <c r="G8" i="4"/>
  <c r="J5" i="6"/>
  <c r="H5" i="6"/>
  <c r="L13" i="2"/>
  <c r="K13" i="2"/>
  <c r="J13" i="2"/>
  <c r="H6" i="7"/>
  <c r="I6" i="7"/>
  <c r="J6" i="7"/>
  <c r="G6" i="7"/>
  <c r="D30" i="9" l="1"/>
  <c r="E32" i="9"/>
  <c r="K32" i="9"/>
  <c r="J26" i="6"/>
  <c r="H26" i="6"/>
  <c r="F26" i="6"/>
  <c r="F45" i="6" s="1"/>
  <c r="D26" i="6"/>
  <c r="J50" i="6"/>
  <c r="J52" i="6" s="1"/>
  <c r="H50" i="6"/>
  <c r="H52" i="6" s="1"/>
  <c r="F50" i="6"/>
  <c r="F52" i="6" s="1"/>
  <c r="D52" i="6"/>
  <c r="K29" i="4" l="1"/>
  <c r="K30" i="4"/>
  <c r="K31" i="4"/>
  <c r="K28" i="4"/>
  <c r="K10" i="4"/>
  <c r="K11" i="4"/>
  <c r="K12" i="4"/>
  <c r="K13" i="4"/>
  <c r="K14" i="4"/>
  <c r="K15" i="4"/>
  <c r="K16" i="4"/>
  <c r="K17" i="4"/>
  <c r="K18" i="4"/>
  <c r="K19" i="4"/>
  <c r="K20" i="4"/>
  <c r="K21" i="4"/>
  <c r="K22" i="4"/>
  <c r="K23" i="4"/>
  <c r="K24" i="4"/>
  <c r="K25" i="4"/>
  <c r="K26" i="4"/>
  <c r="K9" i="4"/>
  <c r="K22" i="3"/>
  <c r="K23" i="3"/>
  <c r="K24" i="3"/>
  <c r="K25" i="3"/>
  <c r="K26" i="3"/>
  <c r="K27" i="3"/>
  <c r="K28" i="3"/>
  <c r="K29" i="3"/>
  <c r="K30" i="3"/>
  <c r="K31" i="3"/>
  <c r="K32" i="3"/>
  <c r="K34" i="3"/>
  <c r="K35" i="3"/>
  <c r="K21" i="3"/>
  <c r="K10" i="3"/>
  <c r="K11" i="3"/>
  <c r="K12" i="3"/>
  <c r="K13" i="3"/>
  <c r="K15" i="3"/>
  <c r="K17" i="3"/>
  <c r="K18" i="3"/>
  <c r="K19" i="3"/>
  <c r="K9" i="3"/>
  <c r="J20" i="2"/>
  <c r="K20" i="2"/>
  <c r="L20" i="2"/>
  <c r="M36" i="2" l="1"/>
  <c r="M34" i="2"/>
  <c r="M29" i="2"/>
  <c r="M28" i="2"/>
  <c r="M27" i="2"/>
  <c r="M24" i="2"/>
  <c r="M23" i="2"/>
  <c r="M21" i="2"/>
  <c r="M18" i="2"/>
  <c r="M17" i="2"/>
  <c r="M15" i="2"/>
  <c r="M14" i="2"/>
  <c r="M13" i="2"/>
  <c r="M12" i="2"/>
  <c r="M26" i="2"/>
  <c r="M16" i="2"/>
  <c r="K33" i="3" l="1"/>
  <c r="H8" i="4"/>
  <c r="H27" i="4"/>
  <c r="J33" i="2" s="1"/>
  <c r="H33" i="3"/>
  <c r="K14" i="3"/>
  <c r="G17" i="7"/>
  <c r="D39" i="6"/>
  <c r="D36" i="6"/>
  <c r="D30" i="6"/>
  <c r="D44" i="6" s="1"/>
  <c r="H20" i="3"/>
  <c r="J32" i="2" s="1"/>
  <c r="K27" i="4" l="1"/>
  <c r="I33" i="2"/>
  <c r="I32" i="2"/>
  <c r="K20" i="3"/>
  <c r="G8" i="3"/>
  <c r="K8" i="3" s="1"/>
  <c r="I27" i="4"/>
  <c r="K33" i="2" s="1"/>
  <c r="I8" i="4"/>
  <c r="J33" i="3"/>
  <c r="I33" i="3"/>
  <c r="D40" i="6"/>
  <c r="J20" i="3"/>
  <c r="I20" i="3"/>
  <c r="H8" i="3"/>
  <c r="L32" i="2" l="1"/>
  <c r="M32" i="2" s="1"/>
  <c r="J8" i="3"/>
  <c r="J27" i="4"/>
  <c r="L33" i="2" s="1"/>
  <c r="M33" i="2" s="1"/>
  <c r="J8" i="4"/>
  <c r="I8" i="3"/>
  <c r="K32" i="2"/>
  <c r="M25" i="2" l="1"/>
  <c r="K8" i="4"/>
  <c r="M22" i="2"/>
  <c r="J31" i="2"/>
  <c r="K31" i="2"/>
  <c r="L31" i="2"/>
  <c r="M31" i="2" l="1"/>
  <c r="M20" i="2" l="1"/>
  <c r="J17" i="7"/>
  <c r="I17" i="7"/>
  <c r="H17" i="7"/>
  <c r="K17" i="7"/>
  <c r="J39" i="6" l="1"/>
  <c r="H39" i="6"/>
  <c r="F39" i="6"/>
  <c r="J36" i="6"/>
  <c r="H36" i="6"/>
  <c r="F36" i="6"/>
  <c r="J33" i="6"/>
  <c r="H33" i="6"/>
  <c r="F33" i="6"/>
  <c r="L30" i="6"/>
  <c r="L44" i="6" s="1"/>
  <c r="J30" i="6"/>
  <c r="J44" i="6" s="1"/>
  <c r="H30" i="6"/>
  <c r="H44" i="6" s="1"/>
  <c r="F30" i="6"/>
  <c r="F44" i="6" s="1"/>
  <c r="F40" i="6" l="1"/>
  <c r="F41" i="6" s="1"/>
  <c r="H40" i="6"/>
  <c r="H41" i="6" s="1"/>
  <c r="J40" i="6"/>
  <c r="J41" i="6" s="1"/>
  <c r="F27" i="6"/>
  <c r="H45" i="6" l="1"/>
  <c r="H27" i="6"/>
  <c r="J45" i="6"/>
  <c r="J27" i="6"/>
  <c r="J46" i="6" l="1"/>
  <c r="L11" i="2"/>
  <c r="F46" i="6"/>
  <c r="J11" i="2"/>
  <c r="K11" i="2"/>
  <c r="K10" i="2" s="1"/>
  <c r="K8" i="2" s="1"/>
  <c r="H46" i="6"/>
  <c r="J10" i="2" l="1"/>
  <c r="J8" i="2" s="1"/>
  <c r="L10" i="2"/>
  <c r="M10" i="2" s="1"/>
  <c r="M11" i="2"/>
  <c r="L8" i="2" l="1"/>
  <c r="M8" i="2"/>
  <c r="I34" i="4"/>
  <c r="H34" i="4"/>
  <c r="K34" i="4"/>
  <c r="A8" i="2"/>
  <c r="J34" i="4" l="1"/>
  <c r="J38" i="2" l="1"/>
  <c r="I38" i="2"/>
  <c r="H38" i="3" l="1"/>
  <c r="K38" i="2"/>
  <c r="L38" i="2"/>
  <c r="M38" i="2" s="1"/>
  <c r="I38" i="3" l="1"/>
  <c r="J38" i="3" l="1"/>
  <c r="K38" i="3" s="1"/>
</calcChain>
</file>

<file path=xl/comments1.xml><?xml version="1.0" encoding="utf-8"?>
<comments xmlns="http://schemas.openxmlformats.org/spreadsheetml/2006/main">
  <authors>
    <author>oa</author>
    <author>山之内　講敏</author>
  </authors>
  <commentList>
    <comment ref="M8" authorId="0" shapeId="0">
      <text>
        <r>
          <rPr>
            <sz val="9"/>
            <color indexed="81"/>
            <rFont val="MS P ゴシック"/>
            <family val="3"/>
            <charset val="128"/>
          </rPr>
          <t xml:space="preserve">R3会計年度が直近の場合、拡大率は３／４を乗じることになります。
</t>
        </r>
      </text>
    </comment>
    <comment ref="N15" authorId="1" shapeId="0">
      <text>
        <r>
          <rPr>
            <b/>
            <sz val="9"/>
            <color indexed="81"/>
            <rFont val="MS P ゴシック"/>
            <family val="3"/>
            <charset val="128"/>
          </rPr>
          <t>　このあたりは、入れる必要はありません。
　将来見込むことも難しいですし、配分ポイントの算出と方針が異なってしまうので。</t>
        </r>
        <r>
          <rPr>
            <sz val="9"/>
            <color indexed="81"/>
            <rFont val="MS P ゴシック"/>
            <family val="3"/>
            <charset val="128"/>
          </rPr>
          <t xml:space="preserve">
</t>
        </r>
      </text>
    </comment>
    <comment ref="G20" authorId="1" shapeId="0">
      <text>
        <r>
          <rPr>
            <b/>
            <sz val="9"/>
            <color indexed="81"/>
            <rFont val="MS P ゴシック"/>
            <family val="3"/>
            <charset val="128"/>
          </rPr>
          <t xml:space="preserve">支払利息、固定資産圧縮損、基盤強化準備金繰入れは、費用総額に含めない。
</t>
        </r>
      </text>
    </comment>
  </commentList>
</comments>
</file>

<file path=xl/comments2.xml><?xml version="1.0" encoding="utf-8"?>
<comments xmlns="http://schemas.openxmlformats.org/spreadsheetml/2006/main">
  <authors>
    <author>Administrator</author>
  </authors>
  <commentList>
    <comment ref="H34" authorId="0" shapeId="0">
      <text>
        <r>
          <rPr>
            <b/>
            <sz val="9"/>
            <color indexed="81"/>
            <rFont val="ＭＳ Ｐゴシック"/>
            <family val="3"/>
            <charset val="128"/>
          </rPr>
          <t>前年の期末仕掛品棚卸高を記入</t>
        </r>
      </text>
    </comment>
  </commentList>
</comments>
</file>

<file path=xl/comments3.xml><?xml version="1.0" encoding="utf-8"?>
<comments xmlns="http://schemas.openxmlformats.org/spreadsheetml/2006/main">
  <authors>
    <author>東海農政局</author>
    <author>山之内　講敏</author>
    <author>政策企画部情報システム課</author>
  </authors>
  <commentList>
    <comment ref="D4" authorId="0" shapeId="0">
      <text>
        <r>
          <rPr>
            <sz val="9"/>
            <color indexed="81"/>
            <rFont val="ＭＳ Ｐゴシック"/>
            <family val="3"/>
            <charset val="128"/>
          </rPr>
          <t>現状は計画承認時点で客観的に把握できる直近の資料を用いて記入する。</t>
        </r>
      </text>
    </comment>
    <comment ref="F4" authorId="0" shapeId="0">
      <text>
        <r>
          <rPr>
            <sz val="9"/>
            <color indexed="81"/>
            <rFont val="ＭＳ Ｐゴシック"/>
            <family val="3"/>
            <charset val="128"/>
          </rPr>
          <t>支援計画承認時に30年度の作付面積が判明している場合、１年度目の生産規模は30年度の実績値を用いる。
（例えば、７月末が計画承認の場合、水稲は既に作付が終了しており、経営所得安定対策の営農計画書は提出済のことから、30年度は計画値でなく実績値を用いる）
なお、機械導入前に既に目標達成（売上高の10％以上拡大）が見込まれる場合、「機械導入前に目標達成が見込まることが分かっていたにもかかわらず安易な目標設定をした」と指摘を受ける要因となるため、機械導入後の時点から10％以上の拡大ができることを説明できる目標とする。</t>
        </r>
      </text>
    </comment>
    <comment ref="L4" authorId="0" shapeId="0">
      <text>
        <r>
          <rPr>
            <sz val="9"/>
            <color indexed="81"/>
            <rFont val="ＭＳ Ｐゴシック"/>
            <family val="3"/>
            <charset val="128"/>
          </rPr>
          <t>生産規模、単収、販売単価等の根拠を記載する。
必要に応じて参考資料を添付する。</t>
        </r>
      </text>
    </comment>
    <comment ref="L6" authorId="1" shapeId="0">
      <text>
        <r>
          <rPr>
            <b/>
            <sz val="9"/>
            <color indexed="81"/>
            <rFont val="MS P ゴシック"/>
            <family val="3"/>
            <charset val="128"/>
          </rPr>
          <t xml:space="preserve">成果目標（付加価値額の向上、農産物の価値向上、単収増等）に関係する部分は、特に記載し、内訳を参考資料として整理する。
</t>
        </r>
      </text>
    </comment>
    <comment ref="B7" authorId="0" shapeId="0">
      <text>
        <r>
          <rPr>
            <sz val="9"/>
            <color indexed="81"/>
            <rFont val="ＭＳ Ｐゴシック"/>
            <family val="3"/>
            <charset val="128"/>
          </rPr>
          <t>機械導入による効果がある場合は反映させる（例：ロータリー導入により排水性が向上し、小麦や大豆の単収が向上する）</t>
        </r>
      </text>
    </comment>
    <comment ref="J7" authorId="2" shapeId="0">
      <text>
        <r>
          <rPr>
            <b/>
            <sz val="9"/>
            <color indexed="81"/>
            <rFont val="MS P ゴシック"/>
            <family val="3"/>
            <charset val="128"/>
          </rPr>
          <t>単収増の目標を設定の場合、ここと整合する</t>
        </r>
      </text>
    </comment>
    <comment ref="B9" authorId="0" shapeId="0">
      <text>
        <r>
          <rPr>
            <sz val="9"/>
            <color indexed="81"/>
            <rFont val="ＭＳ Ｐゴシック"/>
            <family val="3"/>
            <charset val="128"/>
          </rPr>
          <t>機械導入効果がある場合は反映させる（例：コンバイン導入により適期収穫が可能となり、一等級玄米の出荷割合が増加し単価が向上する）</t>
        </r>
      </text>
    </comment>
    <comment ref="J46" authorId="0" shapeId="0">
      <text>
        <r>
          <rPr>
            <sz val="9"/>
            <color indexed="81"/>
            <rFont val="ＭＳ Ｐゴシック"/>
            <family val="3"/>
            <charset val="128"/>
          </rPr>
          <t>導入する機械等の効果相応分の増加率とする。（単純に10％増の目標とすると、10％相応分の能力の機械等を導入すればよく、過大投資となるのでは、と会計検査で指摘を受けることとなります）</t>
        </r>
      </text>
    </comment>
    <comment ref="L49" authorId="0" shapeId="0">
      <text>
        <r>
          <rPr>
            <sz val="9"/>
            <color indexed="81"/>
            <rFont val="ＭＳ Ｐゴシック"/>
            <family val="3"/>
            <charset val="128"/>
          </rPr>
          <t>必要に応じて参考資料を添付する。</t>
        </r>
      </text>
    </comment>
    <comment ref="L50" authorId="1" shapeId="0">
      <text>
        <r>
          <rPr>
            <b/>
            <sz val="9"/>
            <color indexed="81"/>
            <rFont val="MS P ゴシック"/>
            <family val="3"/>
            <charset val="128"/>
          </rPr>
          <t>どのように経営面積を拡大するのか記載。</t>
        </r>
      </text>
    </comment>
    <comment ref="K51" authorId="1" shapeId="0">
      <text>
        <r>
          <rPr>
            <b/>
            <sz val="9"/>
            <color indexed="81"/>
            <rFont val="MS P ゴシック"/>
            <family val="3"/>
            <charset val="128"/>
          </rPr>
          <t>経営面積の拡大の目標と一致させてください。
※50aで3回転している場合、延べ作付面積は150ａで、経営面積（実面積）は50aです。</t>
        </r>
      </text>
    </comment>
  </commentList>
</comments>
</file>

<file path=xl/comments4.xml><?xml version="1.0" encoding="utf-8"?>
<comments xmlns="http://schemas.openxmlformats.org/spreadsheetml/2006/main">
  <authors>
    <author>政策企画部情報システム課</author>
    <author>山之内　講敏</author>
  </authors>
  <commentList>
    <comment ref="G6" authorId="0" shapeId="0">
      <text>
        <r>
          <rPr>
            <b/>
            <sz val="9"/>
            <color indexed="81"/>
            <rFont val="MS P ゴシック"/>
            <family val="3"/>
            <charset val="128"/>
          </rPr>
          <t>決算書雑収入と一致</t>
        </r>
      </text>
    </comment>
    <comment ref="L10" authorId="1" shapeId="0">
      <text>
        <r>
          <rPr>
            <b/>
            <sz val="10"/>
            <color indexed="81"/>
            <rFont val="MS P ゴシック"/>
            <family val="3"/>
            <charset val="128"/>
          </rPr>
          <t>　農外収入は、入れないでください。　
　入れると、かえって目標が高くなってしまいますし、配分ポイントの算出の例では含めないとしているため。　</t>
        </r>
        <r>
          <rPr>
            <sz val="9"/>
            <color indexed="81"/>
            <rFont val="MS P ゴシック"/>
            <family val="3"/>
            <charset val="128"/>
          </rPr>
          <t xml:space="preserve">
</t>
        </r>
      </text>
    </comment>
  </commentList>
</comments>
</file>

<file path=xl/comments5.xml><?xml version="1.0" encoding="utf-8"?>
<comments xmlns="http://schemas.openxmlformats.org/spreadsheetml/2006/main">
  <authors>
    <author>政策企画部情報システム課</author>
  </authors>
  <commentList>
    <comment ref="G3" authorId="0" shapeId="0">
      <text>
        <r>
          <rPr>
            <b/>
            <sz val="9"/>
            <color indexed="81"/>
            <rFont val="MS P ゴシック"/>
            <family val="3"/>
            <charset val="128"/>
          </rPr>
          <t>あくまで例示の抽出です。
人件費については付加価値額で見ることから、事業関連項目を抽出してコストを算出する場合、人件費でコスト削減を見ることは不適とのこと。</t>
        </r>
      </text>
    </comment>
  </commentList>
</comments>
</file>

<file path=xl/sharedStrings.xml><?xml version="1.0" encoding="utf-8"?>
<sst xmlns="http://schemas.openxmlformats.org/spreadsheetml/2006/main" count="509" uniqueCount="232">
  <si>
    <t>付加価値額の拡大計画</t>
    <rPh sb="0" eb="2">
      <t>フカ</t>
    </rPh>
    <rPh sb="2" eb="5">
      <t>カチガク</t>
    </rPh>
    <rPh sb="6" eb="8">
      <t>カクダイ</t>
    </rPh>
    <rPh sb="8" eb="10">
      <t>ケイカク</t>
    </rPh>
    <phoneticPr fontId="4"/>
  </si>
  <si>
    <t>整備内容</t>
    <rPh sb="0" eb="2">
      <t>セイビ</t>
    </rPh>
    <rPh sb="2" eb="4">
      <t>ナイヨウ</t>
    </rPh>
    <phoneticPr fontId="4"/>
  </si>
  <si>
    <t>対象作物名</t>
    <rPh sb="0" eb="2">
      <t>タイショウ</t>
    </rPh>
    <rPh sb="2" eb="4">
      <t>サクモツ</t>
    </rPh>
    <rPh sb="4" eb="5">
      <t>メイ</t>
    </rPh>
    <phoneticPr fontId="4"/>
  </si>
  <si>
    <t>１年度目</t>
    <rPh sb="1" eb="3">
      <t>ネンド</t>
    </rPh>
    <rPh sb="3" eb="4">
      <t>メ</t>
    </rPh>
    <phoneticPr fontId="4"/>
  </si>
  <si>
    <t>２年度目</t>
    <rPh sb="1" eb="3">
      <t>ネンド</t>
    </rPh>
    <rPh sb="3" eb="4">
      <t>メ</t>
    </rPh>
    <phoneticPr fontId="4"/>
  </si>
  <si>
    <t>目標年度</t>
    <rPh sb="0" eb="2">
      <t>モクヒョウ</t>
    </rPh>
    <rPh sb="2" eb="4">
      <t>ネンド</t>
    </rPh>
    <phoneticPr fontId="4"/>
  </si>
  <si>
    <t>拡大率</t>
    <rPh sb="0" eb="2">
      <t>カクダイ</t>
    </rPh>
    <rPh sb="2" eb="3">
      <t>リツ</t>
    </rPh>
    <phoneticPr fontId="4"/>
  </si>
  <si>
    <t>（％）</t>
    <phoneticPr fontId="4"/>
  </si>
  <si>
    <t>（A）</t>
    <phoneticPr fontId="4"/>
  </si>
  <si>
    <t>（B）</t>
    <phoneticPr fontId="4"/>
  </si>
  <si>
    <t>（C）</t>
    <phoneticPr fontId="4"/>
  </si>
  <si>
    <t>（D）</t>
    <phoneticPr fontId="4"/>
  </si>
  <si>
    <t>（D-A)/（A）*100</t>
    <phoneticPr fontId="4"/>
  </si>
  <si>
    <t xml:space="preserve">②－③＋④ </t>
    <phoneticPr fontId="4"/>
  </si>
  <si>
    <t>②収入総額（円）</t>
    <rPh sb="1" eb="3">
      <t>シュウニュウ</t>
    </rPh>
    <rPh sb="3" eb="5">
      <t>ソウガク</t>
    </rPh>
    <rPh sb="6" eb="7">
      <t>エン</t>
    </rPh>
    <phoneticPr fontId="4"/>
  </si>
  <si>
    <t>販売計画より</t>
    <rPh sb="0" eb="2">
      <t>ハンバイ</t>
    </rPh>
    <rPh sb="2" eb="4">
      <t>ケイカク</t>
    </rPh>
    <phoneticPr fontId="4"/>
  </si>
  <si>
    <t>③費用総額（円）</t>
    <rPh sb="1" eb="3">
      <t>ヒヨウ</t>
    </rPh>
    <rPh sb="3" eb="5">
      <t>ソウガク</t>
    </rPh>
    <rPh sb="6" eb="7">
      <t>エン</t>
    </rPh>
    <phoneticPr fontId="4"/>
  </si>
  <si>
    <t>※必要に応じて項目を追加・修正して下さい</t>
    <rPh sb="1" eb="3">
      <t>ヒツヨウ</t>
    </rPh>
    <rPh sb="4" eb="5">
      <t>オウ</t>
    </rPh>
    <rPh sb="7" eb="9">
      <t>コウモク</t>
    </rPh>
    <rPh sb="10" eb="12">
      <t>ツイカ</t>
    </rPh>
    <rPh sb="13" eb="15">
      <t>シュウセイ</t>
    </rPh>
    <rPh sb="17" eb="18">
      <t>クダ</t>
    </rPh>
    <phoneticPr fontId="4"/>
  </si>
  <si>
    <t>肥料費</t>
    <rPh sb="0" eb="3">
      <t>ヒリョウヒ</t>
    </rPh>
    <phoneticPr fontId="4"/>
  </si>
  <si>
    <t>諸材料費</t>
    <rPh sb="0" eb="1">
      <t>ショ</t>
    </rPh>
    <rPh sb="1" eb="4">
      <t>ザイリョウヒ</t>
    </rPh>
    <phoneticPr fontId="4"/>
  </si>
  <si>
    <t>農具費</t>
    <rPh sb="0" eb="2">
      <t>ノウグ</t>
    </rPh>
    <rPh sb="2" eb="3">
      <t>ヒ</t>
    </rPh>
    <phoneticPr fontId="4"/>
  </si>
  <si>
    <t>修繕費</t>
    <rPh sb="0" eb="3">
      <t>シュウゼンヒ</t>
    </rPh>
    <phoneticPr fontId="4"/>
  </si>
  <si>
    <t>作業用衣料費</t>
    <rPh sb="0" eb="2">
      <t>サギョウ</t>
    </rPh>
    <rPh sb="2" eb="3">
      <t>ヨウ</t>
    </rPh>
    <rPh sb="3" eb="6">
      <t>イリョウヒ</t>
    </rPh>
    <phoneticPr fontId="4"/>
  </si>
  <si>
    <t>農業共済掛金</t>
    <rPh sb="0" eb="2">
      <t>ノウギョウ</t>
    </rPh>
    <rPh sb="2" eb="4">
      <t>キョウサイ</t>
    </rPh>
    <rPh sb="4" eb="6">
      <t>カケキン</t>
    </rPh>
    <phoneticPr fontId="4"/>
  </si>
  <si>
    <t>減価償却費</t>
    <rPh sb="0" eb="2">
      <t>ゲンカ</t>
    </rPh>
    <rPh sb="2" eb="5">
      <t>ショウキャクヒ</t>
    </rPh>
    <phoneticPr fontId="4"/>
  </si>
  <si>
    <t>※減価償却費は自己資金による投資計画を含めて算定する</t>
    <rPh sb="1" eb="3">
      <t>ゲンカ</t>
    </rPh>
    <rPh sb="3" eb="6">
      <t>ショウキャクヒ</t>
    </rPh>
    <rPh sb="7" eb="9">
      <t>ジコ</t>
    </rPh>
    <rPh sb="9" eb="11">
      <t>シキン</t>
    </rPh>
    <rPh sb="14" eb="16">
      <t>トウシ</t>
    </rPh>
    <rPh sb="16" eb="18">
      <t>ケイカク</t>
    </rPh>
    <rPh sb="19" eb="20">
      <t>フク</t>
    </rPh>
    <rPh sb="22" eb="24">
      <t>サンテイ</t>
    </rPh>
    <phoneticPr fontId="4"/>
  </si>
  <si>
    <t>地代・賃借料</t>
    <rPh sb="0" eb="2">
      <t>チダイ</t>
    </rPh>
    <rPh sb="3" eb="6">
      <t>チンシャクリョウ</t>
    </rPh>
    <phoneticPr fontId="4"/>
  </si>
  <si>
    <t>土地改良費</t>
    <rPh sb="0" eb="2">
      <t>トチ</t>
    </rPh>
    <rPh sb="2" eb="5">
      <t>カイリョウヒ</t>
    </rPh>
    <phoneticPr fontId="4"/>
  </si>
  <si>
    <t>作業委託料</t>
    <rPh sb="0" eb="2">
      <t>サギョウ</t>
    </rPh>
    <rPh sb="2" eb="5">
      <t>イタクリョウ</t>
    </rPh>
    <phoneticPr fontId="4"/>
  </si>
  <si>
    <t>その他経費</t>
    <rPh sb="3" eb="5">
      <t>ケイヒ</t>
    </rPh>
    <phoneticPr fontId="4"/>
  </si>
  <si>
    <t>④人件費</t>
    <rPh sb="1" eb="4">
      <t>ジンケンヒ</t>
    </rPh>
    <phoneticPr fontId="4"/>
  </si>
  <si>
    <t>就業者数（人）</t>
    <rPh sb="0" eb="3">
      <t>シュウギョウシャ</t>
    </rPh>
    <rPh sb="3" eb="4">
      <t>スウ</t>
    </rPh>
    <rPh sb="5" eb="6">
      <t>ヒト</t>
    </rPh>
    <phoneticPr fontId="4"/>
  </si>
  <si>
    <t>※就業者1人当たりで目標設定しない場合は空欄</t>
    <rPh sb="1" eb="4">
      <t>シュウギョウシャ</t>
    </rPh>
    <rPh sb="5" eb="6">
      <t>ヒト</t>
    </rPh>
    <rPh sb="6" eb="7">
      <t>ア</t>
    </rPh>
    <phoneticPr fontId="4"/>
  </si>
  <si>
    <t>農業所得（円）</t>
    <rPh sb="0" eb="2">
      <t>ノウギョウ</t>
    </rPh>
    <rPh sb="2" eb="4">
      <t>ショトク</t>
    </rPh>
    <rPh sb="5" eb="6">
      <t>エン</t>
    </rPh>
    <phoneticPr fontId="4"/>
  </si>
  <si>
    <t>②－③</t>
    <phoneticPr fontId="4"/>
  </si>
  <si>
    <t>　　 　常時従事者でない者は、従事日数で人数換算。（240日・人/名）</t>
    <rPh sb="12" eb="13">
      <t>モノ</t>
    </rPh>
    <rPh sb="29" eb="30">
      <t>ニチ</t>
    </rPh>
    <rPh sb="31" eb="32">
      <t>ヒト</t>
    </rPh>
    <rPh sb="33" eb="34">
      <t>メイ</t>
    </rPh>
    <phoneticPr fontId="4"/>
  </si>
  <si>
    <t>種苗費</t>
  </si>
  <si>
    <t>材料費</t>
    <rPh sb="0" eb="3">
      <t>ザイリョウヒ</t>
    </rPh>
    <phoneticPr fontId="3"/>
  </si>
  <si>
    <t>労務費</t>
    <rPh sb="0" eb="3">
      <t>ロウムヒ</t>
    </rPh>
    <phoneticPr fontId="3"/>
  </si>
  <si>
    <t>製造経費</t>
    <rPh sb="0" eb="2">
      <t>セイゾウ</t>
    </rPh>
    <rPh sb="2" eb="4">
      <t>ケイヒ</t>
    </rPh>
    <phoneticPr fontId="3"/>
  </si>
  <si>
    <t>雑給</t>
    <rPh sb="0" eb="2">
      <t>ザツキュウ</t>
    </rPh>
    <phoneticPr fontId="3"/>
  </si>
  <si>
    <t>賞与</t>
    <rPh sb="0" eb="2">
      <t>ショウヨ</t>
    </rPh>
    <phoneticPr fontId="3"/>
  </si>
  <si>
    <t>法定福利費</t>
    <rPh sb="0" eb="2">
      <t>ホウテイ</t>
    </rPh>
    <rPh sb="2" eb="5">
      <t>フクリヒ</t>
    </rPh>
    <phoneticPr fontId="3"/>
  </si>
  <si>
    <t>福利厚生費</t>
    <rPh sb="0" eb="2">
      <t>フクリ</t>
    </rPh>
    <rPh sb="2" eb="5">
      <t>コウセイヒ</t>
    </rPh>
    <phoneticPr fontId="3"/>
  </si>
  <si>
    <t>租税公課</t>
    <rPh sb="0" eb="2">
      <t>ソゼイ</t>
    </rPh>
    <rPh sb="2" eb="4">
      <t>コウカ</t>
    </rPh>
    <phoneticPr fontId="3"/>
  </si>
  <si>
    <t>当期総製造費用</t>
    <rPh sb="0" eb="2">
      <t>トウキ</t>
    </rPh>
    <rPh sb="2" eb="3">
      <t>ソウ</t>
    </rPh>
    <rPh sb="3" eb="5">
      <t>セイゾウ</t>
    </rPh>
    <rPh sb="5" eb="7">
      <t>ヒヨウ</t>
    </rPh>
    <phoneticPr fontId="4"/>
  </si>
  <si>
    <t>販売費・一般管理費</t>
    <rPh sb="0" eb="3">
      <t>ハンバイヒ</t>
    </rPh>
    <rPh sb="4" eb="6">
      <t>イッパン</t>
    </rPh>
    <rPh sb="6" eb="9">
      <t>カンリヒ</t>
    </rPh>
    <phoneticPr fontId="3"/>
  </si>
  <si>
    <t>営業外収益</t>
    <rPh sb="0" eb="3">
      <t>エイギョウガイ</t>
    </rPh>
    <rPh sb="3" eb="5">
      <t>シュウエキ</t>
    </rPh>
    <phoneticPr fontId="3"/>
  </si>
  <si>
    <t>営業収益</t>
    <rPh sb="0" eb="2">
      <t>エイギョウ</t>
    </rPh>
    <rPh sb="2" eb="4">
      <t>シュウエキ</t>
    </rPh>
    <phoneticPr fontId="4"/>
  </si>
  <si>
    <t>農産物売上</t>
    <rPh sb="0" eb="3">
      <t>ノウサンブツ</t>
    </rPh>
    <rPh sb="3" eb="5">
      <t>ウリアゲ</t>
    </rPh>
    <phoneticPr fontId="3"/>
  </si>
  <si>
    <t>作業受託収入</t>
    <rPh sb="0" eb="2">
      <t>サギョウ</t>
    </rPh>
    <rPh sb="2" eb="4">
      <t>ジュタク</t>
    </rPh>
    <rPh sb="4" eb="6">
      <t>シュウニュウ</t>
    </rPh>
    <phoneticPr fontId="3"/>
  </si>
  <si>
    <t>価格補填収入</t>
    <rPh sb="0" eb="2">
      <t>カカク</t>
    </rPh>
    <rPh sb="2" eb="4">
      <t>ホテン</t>
    </rPh>
    <rPh sb="4" eb="6">
      <t>シュウニュウ</t>
    </rPh>
    <phoneticPr fontId="3"/>
  </si>
  <si>
    <t>受取利息</t>
    <rPh sb="0" eb="1">
      <t>ウ</t>
    </rPh>
    <rPh sb="1" eb="2">
      <t>ト</t>
    </rPh>
    <rPh sb="2" eb="4">
      <t>リソク</t>
    </rPh>
    <phoneticPr fontId="3"/>
  </si>
  <si>
    <t>特別利益</t>
    <rPh sb="0" eb="2">
      <t>トクベツ</t>
    </rPh>
    <rPh sb="2" eb="4">
      <t>リエキ</t>
    </rPh>
    <phoneticPr fontId="3"/>
  </si>
  <si>
    <t>備　考
（算出根拠を記入）</t>
    <rPh sb="0" eb="1">
      <t>ソナエ</t>
    </rPh>
    <rPh sb="2" eb="3">
      <t>コウ</t>
    </rPh>
    <rPh sb="5" eb="7">
      <t>サンシュツ</t>
    </rPh>
    <rPh sb="7" eb="9">
      <t>コンキョ</t>
    </rPh>
    <rPh sb="10" eb="12">
      <t>キニュウ</t>
    </rPh>
    <phoneticPr fontId="4"/>
  </si>
  <si>
    <t>営業外費用</t>
    <rPh sb="0" eb="2">
      <t>エイギョウ</t>
    </rPh>
    <rPh sb="2" eb="3">
      <t>ガイ</t>
    </rPh>
    <rPh sb="3" eb="5">
      <t>ヒヨウ</t>
    </rPh>
    <phoneticPr fontId="3"/>
  </si>
  <si>
    <t>営業費用</t>
    <rPh sb="0" eb="2">
      <t>エイギョウ</t>
    </rPh>
    <rPh sb="2" eb="4">
      <t>ヒヨウ</t>
    </rPh>
    <phoneticPr fontId="3"/>
  </si>
  <si>
    <t>特別損失</t>
    <rPh sb="0" eb="2">
      <t>トクベツ</t>
    </rPh>
    <rPh sb="2" eb="4">
      <t>ソンシツ</t>
    </rPh>
    <phoneticPr fontId="3"/>
  </si>
  <si>
    <t>支払利息</t>
    <rPh sb="0" eb="2">
      <t>シハラ</t>
    </rPh>
    <rPh sb="2" eb="4">
      <t>リソク</t>
    </rPh>
    <phoneticPr fontId="3"/>
  </si>
  <si>
    <t>基盤強化準備金繰入</t>
    <rPh sb="0" eb="2">
      <t>キバン</t>
    </rPh>
    <rPh sb="2" eb="4">
      <t>キョウカ</t>
    </rPh>
    <rPh sb="4" eb="7">
      <t>ジュンビキン</t>
    </rPh>
    <rPh sb="7" eb="8">
      <t>ク</t>
    </rPh>
    <rPh sb="8" eb="9">
      <t>イ</t>
    </rPh>
    <phoneticPr fontId="3"/>
  </si>
  <si>
    <t>受取配当金</t>
    <rPh sb="0" eb="2">
      <t>ウケトリ</t>
    </rPh>
    <rPh sb="2" eb="4">
      <t>ハイトウ</t>
    </rPh>
    <rPh sb="4" eb="5">
      <t>キン</t>
    </rPh>
    <phoneticPr fontId="3"/>
  </si>
  <si>
    <t>雑収入</t>
    <rPh sb="0" eb="1">
      <t>ザツ</t>
    </rPh>
    <rPh sb="1" eb="3">
      <t>シュウニュウ</t>
    </rPh>
    <phoneticPr fontId="3"/>
  </si>
  <si>
    <t>基盤強化準備金戻入益</t>
    <rPh sb="0" eb="2">
      <t>キバン</t>
    </rPh>
    <rPh sb="2" eb="4">
      <t>キョウカ</t>
    </rPh>
    <rPh sb="4" eb="7">
      <t>ジュンビキン</t>
    </rPh>
    <rPh sb="7" eb="9">
      <t>レイニュウ</t>
    </rPh>
    <rPh sb="9" eb="10">
      <t>エキ</t>
    </rPh>
    <phoneticPr fontId="3"/>
  </si>
  <si>
    <t>商品仕入高</t>
    <rPh sb="0" eb="2">
      <t>ショウヒン</t>
    </rPh>
    <rPh sb="2" eb="4">
      <t>シイ</t>
    </rPh>
    <rPh sb="4" eb="5">
      <t>ダカ</t>
    </rPh>
    <phoneticPr fontId="3"/>
  </si>
  <si>
    <t>固定資産圧縮損</t>
    <rPh sb="0" eb="4">
      <t>コテイシサン</t>
    </rPh>
    <rPh sb="4" eb="7">
      <t>アッシュクソン</t>
    </rPh>
    <phoneticPr fontId="3"/>
  </si>
  <si>
    <t>期首棚卸高</t>
    <rPh sb="0" eb="2">
      <t>キシュ</t>
    </rPh>
    <rPh sb="2" eb="4">
      <t>タナオロ</t>
    </rPh>
    <rPh sb="4" eb="5">
      <t>ダカ</t>
    </rPh>
    <phoneticPr fontId="3"/>
  </si>
  <si>
    <t>期末棚卸高</t>
    <rPh sb="0" eb="2">
      <t>キマツ</t>
    </rPh>
    <rPh sb="2" eb="4">
      <t>タナオロ</t>
    </rPh>
    <rPh sb="4" eb="5">
      <t>ダカ</t>
    </rPh>
    <phoneticPr fontId="3"/>
  </si>
  <si>
    <t>当期農業原価</t>
    <rPh sb="0" eb="2">
      <t>トウキ</t>
    </rPh>
    <rPh sb="2" eb="4">
      <t>ノウギョウ</t>
    </rPh>
    <rPh sb="4" eb="6">
      <t>ゲンカ</t>
    </rPh>
    <phoneticPr fontId="4"/>
  </si>
  <si>
    <t>（再掲）</t>
    <rPh sb="1" eb="3">
      <t>サイケイ</t>
    </rPh>
    <phoneticPr fontId="3"/>
  </si>
  <si>
    <t>期首仕掛品棚卸高</t>
    <rPh sb="0" eb="2">
      <t>キシュ</t>
    </rPh>
    <rPh sb="2" eb="5">
      <t>シカカリヒン</t>
    </rPh>
    <rPh sb="5" eb="7">
      <t>タナオロ</t>
    </rPh>
    <rPh sb="7" eb="8">
      <t>タカ</t>
    </rPh>
    <phoneticPr fontId="4"/>
  </si>
  <si>
    <t>期末仕掛品棚卸高</t>
    <rPh sb="0" eb="2">
      <t>キマツ</t>
    </rPh>
    <rPh sb="2" eb="5">
      <t>シカカリヒン</t>
    </rPh>
    <rPh sb="5" eb="7">
      <t>タナオロ</t>
    </rPh>
    <rPh sb="7" eb="8">
      <t>タカ</t>
    </rPh>
    <phoneticPr fontId="4"/>
  </si>
  <si>
    <t>農薬衛生費</t>
    <rPh sb="0" eb="2">
      <t>ノウヤク</t>
    </rPh>
    <rPh sb="2" eb="4">
      <t>エイセイ</t>
    </rPh>
    <rPh sb="4" eb="5">
      <t>ヒ</t>
    </rPh>
    <phoneticPr fontId="4"/>
  </si>
  <si>
    <t>燃料費</t>
    <rPh sb="0" eb="3">
      <t>ネンリョウヒ</t>
    </rPh>
    <phoneticPr fontId="3"/>
  </si>
  <si>
    <t>光熱水道代</t>
    <rPh sb="0" eb="2">
      <t>コウネツ</t>
    </rPh>
    <rPh sb="2" eb="4">
      <t>スイドウ</t>
    </rPh>
    <rPh sb="4" eb="5">
      <t>ダイ</t>
    </rPh>
    <phoneticPr fontId="4"/>
  </si>
  <si>
    <t>当期農業原価計算</t>
    <rPh sb="0" eb="2">
      <t>トウキ</t>
    </rPh>
    <rPh sb="2" eb="4">
      <t>ノウギョウ</t>
    </rPh>
    <rPh sb="4" eb="6">
      <t>ゲンカ</t>
    </rPh>
    <rPh sb="6" eb="8">
      <t>ケイサン</t>
    </rPh>
    <phoneticPr fontId="4"/>
  </si>
  <si>
    <t>販売費及び一般管理費計算</t>
    <rPh sb="0" eb="3">
      <t>ハンバイヒ</t>
    </rPh>
    <rPh sb="3" eb="4">
      <t>オヨ</t>
    </rPh>
    <rPh sb="5" eb="7">
      <t>イッパン</t>
    </rPh>
    <rPh sb="7" eb="10">
      <t>カンリヒ</t>
    </rPh>
    <rPh sb="10" eb="12">
      <t>ケイサン</t>
    </rPh>
    <phoneticPr fontId="4"/>
  </si>
  <si>
    <t>広告宣伝費</t>
    <rPh sb="0" eb="2">
      <t>コウコク</t>
    </rPh>
    <rPh sb="2" eb="5">
      <t>センデンヒ</t>
    </rPh>
    <phoneticPr fontId="4"/>
  </si>
  <si>
    <t>発送配達費</t>
    <rPh sb="0" eb="2">
      <t>ハッソウ</t>
    </rPh>
    <rPh sb="2" eb="4">
      <t>ハイタツ</t>
    </rPh>
    <rPh sb="4" eb="5">
      <t>ヒ</t>
    </rPh>
    <phoneticPr fontId="3"/>
  </si>
  <si>
    <t>役員報酬</t>
    <rPh sb="0" eb="2">
      <t>ヤクイン</t>
    </rPh>
    <rPh sb="2" eb="4">
      <t>ホウシュウ</t>
    </rPh>
    <phoneticPr fontId="3"/>
  </si>
  <si>
    <t>減価償却費</t>
    <rPh sb="0" eb="2">
      <t>ゲンカ</t>
    </rPh>
    <rPh sb="2" eb="5">
      <t>ショウキャクヒ</t>
    </rPh>
    <phoneticPr fontId="3"/>
  </si>
  <si>
    <t>地代家賃</t>
    <rPh sb="0" eb="2">
      <t>チダイ</t>
    </rPh>
    <rPh sb="2" eb="4">
      <t>ヤチン</t>
    </rPh>
    <phoneticPr fontId="3"/>
  </si>
  <si>
    <t>修繕費</t>
    <rPh sb="0" eb="3">
      <t>シュウゼンヒ</t>
    </rPh>
    <phoneticPr fontId="3"/>
  </si>
  <si>
    <t>事務用消耗品費</t>
    <rPh sb="0" eb="2">
      <t>ジム</t>
    </rPh>
    <rPh sb="2" eb="3">
      <t>ヨウ</t>
    </rPh>
    <rPh sb="3" eb="6">
      <t>ショウモウヒン</t>
    </rPh>
    <rPh sb="6" eb="7">
      <t>ヒ</t>
    </rPh>
    <phoneticPr fontId="3"/>
  </si>
  <si>
    <t>通信交通費</t>
    <rPh sb="0" eb="2">
      <t>ツウシン</t>
    </rPh>
    <rPh sb="2" eb="5">
      <t>コウツウヒ</t>
    </rPh>
    <phoneticPr fontId="3"/>
  </si>
  <si>
    <t>寄付金</t>
    <rPh sb="0" eb="3">
      <t>キフキン</t>
    </rPh>
    <phoneticPr fontId="3"/>
  </si>
  <si>
    <t>接待交際費</t>
    <rPh sb="0" eb="2">
      <t>セッタイ</t>
    </rPh>
    <rPh sb="2" eb="5">
      <t>コウサイヒ</t>
    </rPh>
    <phoneticPr fontId="3"/>
  </si>
  <si>
    <t>保険料</t>
    <rPh sb="0" eb="3">
      <t>ホケンリョウ</t>
    </rPh>
    <phoneticPr fontId="3"/>
  </si>
  <si>
    <t>備品・消耗品費</t>
    <rPh sb="0" eb="2">
      <t>ビヒン</t>
    </rPh>
    <rPh sb="3" eb="6">
      <t>ショウモウヒン</t>
    </rPh>
    <rPh sb="6" eb="7">
      <t>ヒ</t>
    </rPh>
    <phoneticPr fontId="3"/>
  </si>
  <si>
    <t>管理諸費</t>
    <rPh sb="0" eb="2">
      <t>カンリ</t>
    </rPh>
    <rPh sb="2" eb="4">
      <t>ショヒ</t>
    </rPh>
    <phoneticPr fontId="3"/>
  </si>
  <si>
    <t>雑費</t>
    <rPh sb="0" eb="2">
      <t>ザッピ</t>
    </rPh>
    <phoneticPr fontId="3"/>
  </si>
  <si>
    <t>【農産物生産・販売の部】</t>
    <rPh sb="1" eb="4">
      <t>ノウサンブツ</t>
    </rPh>
    <rPh sb="4" eb="6">
      <t>セイサン</t>
    </rPh>
    <rPh sb="7" eb="9">
      <t>ハンバイ</t>
    </rPh>
    <rPh sb="10" eb="11">
      <t>ブ</t>
    </rPh>
    <phoneticPr fontId="4"/>
  </si>
  <si>
    <t>作物名</t>
    <rPh sb="0" eb="2">
      <t>サクモツ</t>
    </rPh>
    <rPh sb="2" eb="3">
      <t>メイ</t>
    </rPh>
    <phoneticPr fontId="4"/>
  </si>
  <si>
    <t>区　分</t>
    <rPh sb="0" eb="1">
      <t>ク</t>
    </rPh>
    <rPh sb="2" eb="3">
      <t>ブン</t>
    </rPh>
    <phoneticPr fontId="4"/>
  </si>
  <si>
    <t>根拠</t>
    <rPh sb="0" eb="2">
      <t>コンキョ</t>
    </rPh>
    <phoneticPr fontId="4"/>
  </si>
  <si>
    <t>生産規模</t>
    <rPh sb="0" eb="2">
      <t>セイサン</t>
    </rPh>
    <rPh sb="2" eb="4">
      <t>キボ</t>
    </rPh>
    <phoneticPr fontId="4"/>
  </si>
  <si>
    <t>単収</t>
    <rPh sb="0" eb="1">
      <t>タン</t>
    </rPh>
    <rPh sb="1" eb="2">
      <t>シュウ</t>
    </rPh>
    <phoneticPr fontId="4"/>
  </si>
  <si>
    <t>kg/10a</t>
    <phoneticPr fontId="4"/>
  </si>
  <si>
    <t>生産量</t>
    <rPh sb="0" eb="2">
      <t>セイサン</t>
    </rPh>
    <rPh sb="2" eb="3">
      <t>リョウ</t>
    </rPh>
    <phoneticPr fontId="4"/>
  </si>
  <si>
    <t>kg</t>
    <phoneticPr fontId="4"/>
  </si>
  <si>
    <t>販売単価</t>
    <rPh sb="0" eb="2">
      <t>ハンバイ</t>
    </rPh>
    <rPh sb="2" eb="4">
      <t>タンカ</t>
    </rPh>
    <phoneticPr fontId="4"/>
  </si>
  <si>
    <t>④</t>
    <phoneticPr fontId="4"/>
  </si>
  <si>
    <t>円/kg</t>
    <rPh sb="0" eb="1">
      <t>エン</t>
    </rPh>
    <phoneticPr fontId="4"/>
  </si>
  <si>
    <t>販売額</t>
    <rPh sb="0" eb="2">
      <t>ハンバイ</t>
    </rPh>
    <rPh sb="2" eb="3">
      <t>ガク</t>
    </rPh>
    <phoneticPr fontId="4"/>
  </si>
  <si>
    <t>③×④</t>
    <phoneticPr fontId="4"/>
  </si>
  <si>
    <t>円</t>
    <rPh sb="0" eb="1">
      <t>エン</t>
    </rPh>
    <phoneticPr fontId="4"/>
  </si>
  <si>
    <t>①</t>
    <phoneticPr fontId="4"/>
  </si>
  <si>
    <t>②</t>
    <phoneticPr fontId="4"/>
  </si>
  <si>
    <t>①</t>
    <phoneticPr fontId="4"/>
  </si>
  <si>
    <t>ａ</t>
    <phoneticPr fontId="4"/>
  </si>
  <si>
    <t>ａ</t>
    <phoneticPr fontId="4"/>
  </si>
  <si>
    <t>②</t>
    <phoneticPr fontId="4"/>
  </si>
  <si>
    <t>①×②=③</t>
    <phoneticPr fontId="4"/>
  </si>
  <si>
    <t>販売金額　計</t>
    <rPh sb="0" eb="2">
      <t>ハンバイ</t>
    </rPh>
    <rPh sb="2" eb="3">
      <t>キン</t>
    </rPh>
    <rPh sb="3" eb="4">
      <t>ガク</t>
    </rPh>
    <rPh sb="5" eb="6">
      <t>ケイ</t>
    </rPh>
    <phoneticPr fontId="4"/>
  </si>
  <si>
    <t>拡大率</t>
    <rPh sb="0" eb="3">
      <t>カクダイリツ</t>
    </rPh>
    <phoneticPr fontId="4"/>
  </si>
  <si>
    <t>－</t>
    <phoneticPr fontId="4"/>
  </si>
  <si>
    <t>％</t>
    <phoneticPr fontId="4"/>
  </si>
  <si>
    <t>【農産物加工品製造・販売の部】</t>
    <rPh sb="1" eb="4">
      <t>ノウサンブツ</t>
    </rPh>
    <rPh sb="4" eb="7">
      <t>カコウヒン</t>
    </rPh>
    <rPh sb="7" eb="9">
      <t>セイゾウ</t>
    </rPh>
    <rPh sb="10" eb="12">
      <t>ハンバイ</t>
    </rPh>
    <rPh sb="13" eb="14">
      <t>ブ</t>
    </rPh>
    <phoneticPr fontId="4"/>
  </si>
  <si>
    <t>製品名</t>
    <rPh sb="0" eb="3">
      <t>セイヒンメイ</t>
    </rPh>
    <phoneticPr fontId="4"/>
  </si>
  <si>
    <t>製造量</t>
    <rPh sb="0" eb="2">
      <t>セイゾウ</t>
    </rPh>
    <rPh sb="2" eb="3">
      <t>リョウ</t>
    </rPh>
    <phoneticPr fontId="4"/>
  </si>
  <si>
    <t>kg</t>
    <phoneticPr fontId="4"/>
  </si>
  <si>
    <t>①×②</t>
    <phoneticPr fontId="4"/>
  </si>
  <si>
    <t>⑥</t>
    <phoneticPr fontId="4"/>
  </si>
  <si>
    <t>【販売金額　総計】</t>
    <rPh sb="1" eb="3">
      <t>ハンバイ</t>
    </rPh>
    <rPh sb="3" eb="4">
      <t>キン</t>
    </rPh>
    <rPh sb="4" eb="5">
      <t>ガク</t>
    </rPh>
    <rPh sb="6" eb="8">
      <t>ソウケイ</t>
    </rPh>
    <phoneticPr fontId="4"/>
  </si>
  <si>
    <t>拡大率</t>
  </si>
  <si>
    <t>－</t>
  </si>
  <si>
    <t>％</t>
  </si>
  <si>
    <t>ａ</t>
    <phoneticPr fontId="4"/>
  </si>
  <si>
    <t>②</t>
    <phoneticPr fontId="4"/>
  </si>
  <si>
    <t>①×②=③</t>
    <phoneticPr fontId="4"/>
  </si>
  <si>
    <t>④</t>
    <phoneticPr fontId="4"/>
  </si>
  <si>
    <t>ａ</t>
  </si>
  <si>
    <t>kg/10a</t>
  </si>
  <si>
    <t>kg</t>
  </si>
  <si>
    <t>円/kg</t>
  </si>
  <si>
    <t>円</t>
  </si>
  <si>
    <t>kg/10a</t>
    <phoneticPr fontId="4"/>
  </si>
  <si>
    <t>③×④</t>
    <phoneticPr fontId="4"/>
  </si>
  <si>
    <t>⑤</t>
    <phoneticPr fontId="4"/>
  </si>
  <si>
    <t>①×②</t>
    <phoneticPr fontId="4"/>
  </si>
  <si>
    <t>⑤＋⑥</t>
    <phoneticPr fontId="4"/>
  </si>
  <si>
    <t>雑収入明細</t>
    <rPh sb="0" eb="1">
      <t>ザツ</t>
    </rPh>
    <rPh sb="1" eb="3">
      <t>シュウニュウ</t>
    </rPh>
    <rPh sb="3" eb="5">
      <t>メイサイ</t>
    </rPh>
    <phoneticPr fontId="4"/>
  </si>
  <si>
    <t>備　考
（増減理由を記入）</t>
    <rPh sb="0" eb="1">
      <t>ソナエ</t>
    </rPh>
    <rPh sb="2" eb="3">
      <t>コウ</t>
    </rPh>
    <rPh sb="5" eb="7">
      <t>ゾウゲン</t>
    </rPh>
    <rPh sb="7" eb="9">
      <t>リユウ</t>
    </rPh>
    <rPh sb="10" eb="12">
      <t>キニュウ</t>
    </rPh>
    <phoneticPr fontId="4"/>
  </si>
  <si>
    <t>雑　収　入</t>
    <rPh sb="0" eb="1">
      <t>ザツ</t>
    </rPh>
    <rPh sb="2" eb="3">
      <t>オサム</t>
    </rPh>
    <rPh sb="4" eb="5">
      <t>ニュウ</t>
    </rPh>
    <phoneticPr fontId="4"/>
  </si>
  <si>
    <t>③</t>
    <phoneticPr fontId="4"/>
  </si>
  <si>
    <t>④</t>
    <phoneticPr fontId="4"/>
  </si>
  <si>
    <t>うち付加価値額に算入する雑収入</t>
    <rPh sb="2" eb="4">
      <t>フカ</t>
    </rPh>
    <rPh sb="4" eb="7">
      <t>カチガク</t>
    </rPh>
    <rPh sb="8" eb="10">
      <t>サンニュウ</t>
    </rPh>
    <rPh sb="12" eb="13">
      <t>ザツ</t>
    </rPh>
    <rPh sb="13" eb="15">
      <t>シュウニュウ</t>
    </rPh>
    <phoneticPr fontId="4"/>
  </si>
  <si>
    <t>※１　農業に関係する補助金等の収入を記入。（H30より米直接支払交付金廃止）</t>
    <rPh sb="15" eb="17">
      <t>シュウニュウ</t>
    </rPh>
    <phoneticPr fontId="4"/>
  </si>
  <si>
    <t>労務費合計（当期農業原価より）</t>
    <rPh sb="0" eb="3">
      <t>ロウムヒ</t>
    </rPh>
    <rPh sb="3" eb="5">
      <t>ゴウケイ</t>
    </rPh>
    <rPh sb="6" eb="8">
      <t>トウキ</t>
    </rPh>
    <rPh sb="8" eb="10">
      <t>ノウギョウ</t>
    </rPh>
    <rPh sb="10" eb="12">
      <t>ゲンカ</t>
    </rPh>
    <phoneticPr fontId="3"/>
  </si>
  <si>
    <t>役員報酬等（販売費・一般管理費より）</t>
    <rPh sb="0" eb="2">
      <t>ヤクイン</t>
    </rPh>
    <rPh sb="2" eb="4">
      <t>ホウシュウ</t>
    </rPh>
    <rPh sb="4" eb="5">
      <t>トウ</t>
    </rPh>
    <rPh sb="6" eb="9">
      <t>ハンバイヒ</t>
    </rPh>
    <rPh sb="10" eb="12">
      <t>イッパン</t>
    </rPh>
    <rPh sb="12" eb="15">
      <t>カンリヒ</t>
    </rPh>
    <phoneticPr fontId="3"/>
  </si>
  <si>
    <t>従事分量配当（農事組合法人（剰余金処分より））</t>
    <rPh sb="7" eb="9">
      <t>ノウジ</t>
    </rPh>
    <rPh sb="9" eb="11">
      <t>クミアイ</t>
    </rPh>
    <rPh sb="11" eb="13">
      <t>ホウジン</t>
    </rPh>
    <rPh sb="14" eb="17">
      <t>ジョウヨキン</t>
    </rPh>
    <rPh sb="17" eb="19">
      <t>ショブン</t>
    </rPh>
    <phoneticPr fontId="3"/>
  </si>
  <si>
    <t>付加価値額に算入しない</t>
    <rPh sb="0" eb="2">
      <t>フカ</t>
    </rPh>
    <rPh sb="2" eb="5">
      <t>カチガク</t>
    </rPh>
    <rPh sb="6" eb="8">
      <t>サンニュウ</t>
    </rPh>
    <phoneticPr fontId="3"/>
  </si>
  <si>
    <t>給与（賃金）</t>
    <rPh sb="0" eb="2">
      <t>キュウヨ</t>
    </rPh>
    <rPh sb="3" eb="5">
      <t>チンギン</t>
    </rPh>
    <phoneticPr fontId="3"/>
  </si>
  <si>
    <t>※１　現状値は青色申告決算書や決算書の損益計算書から記入。</t>
    <rPh sb="3" eb="5">
      <t>ゲンジョウ</t>
    </rPh>
    <rPh sb="5" eb="6">
      <t>チ</t>
    </rPh>
    <rPh sb="7" eb="9">
      <t>アオイロ</t>
    </rPh>
    <rPh sb="9" eb="11">
      <t>シンコク</t>
    </rPh>
    <rPh sb="11" eb="14">
      <t>ケッサンショ</t>
    </rPh>
    <rPh sb="15" eb="18">
      <t>ケッサンショ</t>
    </rPh>
    <rPh sb="19" eb="21">
      <t>ソンエキ</t>
    </rPh>
    <rPh sb="21" eb="24">
      <t>ケイサンショ</t>
    </rPh>
    <rPh sb="26" eb="28">
      <t>キニュウ</t>
    </rPh>
    <phoneticPr fontId="4"/>
  </si>
  <si>
    <t>※１　現状値は、青色申告決算書や決算書の損益計算書から記入。</t>
    <rPh sb="3" eb="5">
      <t>ゲンジョウ</t>
    </rPh>
    <rPh sb="5" eb="6">
      <t>チ</t>
    </rPh>
    <rPh sb="8" eb="10">
      <t>アオイロ</t>
    </rPh>
    <rPh sb="10" eb="12">
      <t>シンコク</t>
    </rPh>
    <rPh sb="12" eb="15">
      <t>ケッサンショ</t>
    </rPh>
    <rPh sb="16" eb="19">
      <t>ケッサンショ</t>
    </rPh>
    <rPh sb="20" eb="22">
      <t>ソンエキ</t>
    </rPh>
    <rPh sb="22" eb="25">
      <t>ケイサンショ</t>
    </rPh>
    <rPh sb="27" eb="29">
      <t>キニュウ</t>
    </rPh>
    <phoneticPr fontId="4"/>
  </si>
  <si>
    <t>※３　就業者数は、役員、構成員、従事分量配当を受けている者も含む。</t>
    <rPh sb="3" eb="6">
      <t>シュウギョウシャ</t>
    </rPh>
    <rPh sb="6" eb="7">
      <t>スウ</t>
    </rPh>
    <phoneticPr fontId="4"/>
  </si>
  <si>
    <t>※２　人件費には、給与、雑給、賞与、法定福利費、福利厚生費が含まれます。</t>
    <rPh sb="3" eb="6">
      <t>ジンケンヒ</t>
    </rPh>
    <rPh sb="30" eb="31">
      <t>フク</t>
    </rPh>
    <phoneticPr fontId="4"/>
  </si>
  <si>
    <t>給与</t>
    <rPh sb="0" eb="2">
      <t>キュウヨ</t>
    </rPh>
    <phoneticPr fontId="4"/>
  </si>
  <si>
    <t>※２　人件費には、給与（賃金）、賞与、法定福利費、福利厚生費が含まれます。</t>
    <rPh sb="3" eb="6">
      <t>ジンケンヒ</t>
    </rPh>
    <rPh sb="12" eb="14">
      <t>チンギン</t>
    </rPh>
    <rPh sb="31" eb="32">
      <t>フク</t>
    </rPh>
    <phoneticPr fontId="4"/>
  </si>
  <si>
    <t>人件費</t>
  </si>
  <si>
    <t>※３　農外収入は、付加価値額の収入総額に算入しない。</t>
    <rPh sb="9" eb="11">
      <t>フカ</t>
    </rPh>
    <rPh sb="11" eb="14">
      <t>カチガク</t>
    </rPh>
    <rPh sb="15" eb="17">
      <t>シュウニュウ</t>
    </rPh>
    <rPh sb="17" eb="19">
      <t>ソウガク</t>
    </rPh>
    <phoneticPr fontId="4"/>
  </si>
  <si>
    <t>※２　農業次世代人材投資事業（経営開始型）は、付加価値額の収入総額に算入しない。</t>
    <rPh sb="3" eb="5">
      <t>ノウギョウ</t>
    </rPh>
    <phoneticPr fontId="4"/>
  </si>
  <si>
    <t>損害保険収入</t>
    <rPh sb="0" eb="2">
      <t>ソンガイ</t>
    </rPh>
    <rPh sb="2" eb="4">
      <t>ホケン</t>
    </rPh>
    <rPh sb="4" eb="6">
      <t>シュウニュウ</t>
    </rPh>
    <phoneticPr fontId="3"/>
  </si>
  <si>
    <t>小計</t>
    <rPh sb="0" eb="1">
      <t>ショウ</t>
    </rPh>
    <rPh sb="1" eb="2">
      <t>ケイ</t>
    </rPh>
    <phoneticPr fontId="3"/>
  </si>
  <si>
    <t>小計</t>
    <rPh sb="0" eb="2">
      <t>ショウケイ</t>
    </rPh>
    <phoneticPr fontId="3"/>
  </si>
  <si>
    <t>(6+12+25)</t>
    <phoneticPr fontId="3"/>
  </si>
  <si>
    <t>(1+26-27)</t>
    <phoneticPr fontId="3"/>
  </si>
  <si>
    <t>販売費及び一般管理費</t>
    <rPh sb="0" eb="3">
      <t>ハンバイヒ</t>
    </rPh>
    <rPh sb="3" eb="4">
      <t>オヨ</t>
    </rPh>
    <rPh sb="5" eb="7">
      <t>イッパン</t>
    </rPh>
    <rPh sb="7" eb="10">
      <t>カンリヒ</t>
    </rPh>
    <phoneticPr fontId="4"/>
  </si>
  <si>
    <t>(18+19+20)</t>
    <phoneticPr fontId="3"/>
  </si>
  <si>
    <t>⑥</t>
    <phoneticPr fontId="3"/>
  </si>
  <si>
    <t>⑦</t>
    <phoneticPr fontId="4"/>
  </si>
  <si>
    <t>※２　人件費には、費用総額に含まれる賃金手当等のほか役員報酬、農事組合法人の従事分量配当を含む。</t>
    <rPh sb="3" eb="6">
      <t>ジンケンヒ</t>
    </rPh>
    <rPh sb="9" eb="11">
      <t>ヒヨウ</t>
    </rPh>
    <rPh sb="31" eb="33">
      <t>ノウジ</t>
    </rPh>
    <rPh sb="33" eb="35">
      <t>クミアイ</t>
    </rPh>
    <rPh sb="35" eb="37">
      <t>ホウジン</t>
    </rPh>
    <rPh sb="38" eb="40">
      <t>ジュウジ</t>
    </rPh>
    <rPh sb="40" eb="42">
      <t>ブンリョウ</t>
    </rPh>
    <rPh sb="42" eb="44">
      <t>ハイトウ</t>
    </rPh>
    <rPh sb="45" eb="46">
      <t>フク</t>
    </rPh>
    <phoneticPr fontId="4"/>
  </si>
  <si>
    <t>１年度目</t>
    <rPh sb="1" eb="4">
      <t>ネンドメ</t>
    </rPh>
    <phoneticPr fontId="4"/>
  </si>
  <si>
    <t>２年度目</t>
    <rPh sb="1" eb="4">
      <t>ネンドメ</t>
    </rPh>
    <phoneticPr fontId="4"/>
  </si>
  <si>
    <t>目標年度</t>
    <rPh sb="0" eb="4">
      <t>モクヒョウネンド</t>
    </rPh>
    <phoneticPr fontId="4"/>
  </si>
  <si>
    <t>現状</t>
    <rPh sb="0" eb="2">
      <t>ゲンジョウ</t>
    </rPh>
    <phoneticPr fontId="4"/>
  </si>
  <si>
    <t>○○○○○の農業経営の現状と今後の販売計画</t>
    <rPh sb="6" eb="8">
      <t>ノウギョウ</t>
    </rPh>
    <rPh sb="8" eb="10">
      <t>ケイエイ</t>
    </rPh>
    <rPh sb="11" eb="13">
      <t>ゲンジョウ</t>
    </rPh>
    <rPh sb="14" eb="16">
      <t>コンゴ</t>
    </rPh>
    <rPh sb="17" eb="19">
      <t>ハンバイ</t>
    </rPh>
    <rPh sb="19" eb="21">
      <t>ケイカク</t>
    </rPh>
    <phoneticPr fontId="4"/>
  </si>
  <si>
    <t>○付加価値額計画</t>
    <rPh sb="1" eb="3">
      <t>フカ</t>
    </rPh>
    <rPh sb="3" eb="6">
      <t>カチガク</t>
    </rPh>
    <rPh sb="6" eb="8">
      <t>ケイカク</t>
    </rPh>
    <phoneticPr fontId="4"/>
  </si>
  <si>
    <t>・農産物販売金額合計額が、販売計画のシートと矛盾しないか。</t>
    <rPh sb="1" eb="4">
      <t>ノウサンブツ</t>
    </rPh>
    <rPh sb="4" eb="6">
      <t>ハンバイ</t>
    </rPh>
    <rPh sb="6" eb="8">
      <t>キンガク</t>
    </rPh>
    <rPh sb="8" eb="10">
      <t>ゴウケイ</t>
    </rPh>
    <rPh sb="10" eb="11">
      <t>ガク</t>
    </rPh>
    <rPh sb="11" eb="12">
      <t>キンガク</t>
    </rPh>
    <rPh sb="13" eb="15">
      <t>ハンバイ</t>
    </rPh>
    <rPh sb="15" eb="17">
      <t>ケイカク</t>
    </rPh>
    <rPh sb="22" eb="24">
      <t>ムジュン</t>
    </rPh>
    <phoneticPr fontId="4"/>
  </si>
  <si>
    <t>・（コスト減の目標の場合）減価償却費のみとなっていないか。（→機械を買って終わりでは困るため）</t>
    <rPh sb="5" eb="6">
      <t>ゲン</t>
    </rPh>
    <rPh sb="7" eb="9">
      <t>モクヒョウ</t>
    </rPh>
    <rPh sb="10" eb="12">
      <t>バアイ</t>
    </rPh>
    <rPh sb="13" eb="15">
      <t>ゲンカ</t>
    </rPh>
    <rPh sb="15" eb="17">
      <t>ショウキャク</t>
    </rPh>
    <rPh sb="17" eb="18">
      <t>ヒ</t>
    </rPh>
    <rPh sb="31" eb="33">
      <t>キカイ</t>
    </rPh>
    <rPh sb="34" eb="35">
      <t>カ</t>
    </rPh>
    <rPh sb="37" eb="38">
      <t>オ</t>
    </rPh>
    <rPh sb="42" eb="43">
      <t>コマ</t>
    </rPh>
    <phoneticPr fontId="4"/>
  </si>
  <si>
    <t>・（コスト減の目標の場合）関連する費目や費用総額から、単位面積あたりで図られるようになっているか。</t>
    <rPh sb="5" eb="6">
      <t>ゲン</t>
    </rPh>
    <rPh sb="7" eb="9">
      <t>モクヒョウ</t>
    </rPh>
    <rPh sb="10" eb="12">
      <t>バアイ</t>
    </rPh>
    <rPh sb="13" eb="15">
      <t>カンレン</t>
    </rPh>
    <rPh sb="17" eb="19">
      <t>ヒモク</t>
    </rPh>
    <rPh sb="20" eb="22">
      <t>ヒヨウ</t>
    </rPh>
    <rPh sb="22" eb="24">
      <t>ソウガク</t>
    </rPh>
    <rPh sb="27" eb="29">
      <t>タンイ</t>
    </rPh>
    <rPh sb="29" eb="31">
      <t>メンセキ</t>
    </rPh>
    <rPh sb="35" eb="36">
      <t>ハカ</t>
    </rPh>
    <phoneticPr fontId="4"/>
  </si>
  <si>
    <t>・目標年度でも人件費のみで付加価値額計上であったり、（直近の貸借対照表が出てきた場合）負債超過のような経営継続が困難な状況になっていないか。</t>
    <rPh sb="1" eb="3">
      <t>モクヒョウ</t>
    </rPh>
    <rPh sb="3" eb="5">
      <t>ネンド</t>
    </rPh>
    <rPh sb="7" eb="10">
      <t>ジンケンヒ</t>
    </rPh>
    <rPh sb="13" eb="15">
      <t>フカ</t>
    </rPh>
    <rPh sb="15" eb="17">
      <t>カチ</t>
    </rPh>
    <rPh sb="17" eb="18">
      <t>ガク</t>
    </rPh>
    <rPh sb="18" eb="20">
      <t>ケイジョウ</t>
    </rPh>
    <rPh sb="27" eb="29">
      <t>チョッキン</t>
    </rPh>
    <rPh sb="30" eb="32">
      <t>タイシャク</t>
    </rPh>
    <rPh sb="32" eb="35">
      <t>タイショウヒョウ</t>
    </rPh>
    <rPh sb="36" eb="37">
      <t>デ</t>
    </rPh>
    <rPh sb="40" eb="42">
      <t>バアイ</t>
    </rPh>
    <rPh sb="43" eb="45">
      <t>フサイ</t>
    </rPh>
    <rPh sb="45" eb="47">
      <t>チョウカ</t>
    </rPh>
    <rPh sb="51" eb="53">
      <t>ケイエイ</t>
    </rPh>
    <rPh sb="53" eb="55">
      <t>ケイゾク</t>
    </rPh>
    <rPh sb="56" eb="58">
      <t>コンナン</t>
    </rPh>
    <rPh sb="59" eb="61">
      <t>ジョウキョウ</t>
    </rPh>
    <phoneticPr fontId="4"/>
  </si>
  <si>
    <t>・費用計上が、現状と全く同じなど検討した形跡がないと思われるものとなっていないか。</t>
    <rPh sb="1" eb="3">
      <t>ヒヨウ</t>
    </rPh>
    <rPh sb="3" eb="5">
      <t>ケイジョウ</t>
    </rPh>
    <rPh sb="7" eb="9">
      <t>ゲンジョウ</t>
    </rPh>
    <rPh sb="10" eb="11">
      <t>マッタ</t>
    </rPh>
    <rPh sb="12" eb="13">
      <t>オナ</t>
    </rPh>
    <rPh sb="16" eb="18">
      <t>ケントウ</t>
    </rPh>
    <rPh sb="20" eb="22">
      <t>ケイセキ</t>
    </rPh>
    <rPh sb="26" eb="27">
      <t>オモ</t>
    </rPh>
    <phoneticPr fontId="4"/>
  </si>
  <si>
    <t>等。</t>
    <rPh sb="0" eb="1">
      <t>ナド</t>
    </rPh>
    <phoneticPr fontId="4"/>
  </si>
  <si>
    <t>○販売計画</t>
    <rPh sb="1" eb="3">
      <t>ハンバイ</t>
    </rPh>
    <rPh sb="3" eb="5">
      <t>ケイカク</t>
    </rPh>
    <phoneticPr fontId="4"/>
  </si>
  <si>
    <t>・作物は、販売額の概ね８割以上は、押さえているか。</t>
    <rPh sb="1" eb="3">
      <t>サクモツ</t>
    </rPh>
    <rPh sb="5" eb="8">
      <t>ハンバイガク</t>
    </rPh>
    <rPh sb="9" eb="10">
      <t>オオム</t>
    </rPh>
    <rPh sb="12" eb="13">
      <t>ワリ</t>
    </rPh>
    <rPh sb="13" eb="15">
      <t>イジョウ</t>
    </rPh>
    <rPh sb="17" eb="18">
      <t>オ</t>
    </rPh>
    <phoneticPr fontId="4"/>
  </si>
  <si>
    <t>（少量多品目の生産をしている場合、その他の2割程度を「その他野菜」など一括りでも可。ただし、補助事業で取得する機械等の受益にかかる作物は一括り不可）</t>
    <rPh sb="46" eb="48">
      <t>ホジョ</t>
    </rPh>
    <rPh sb="48" eb="50">
      <t>ジギョウ</t>
    </rPh>
    <rPh sb="51" eb="53">
      <t>シュトク</t>
    </rPh>
    <rPh sb="55" eb="58">
      <t>キカイナド</t>
    </rPh>
    <rPh sb="59" eb="61">
      <t>ジュエキ</t>
    </rPh>
    <rPh sb="65" eb="67">
      <t>サクモツ</t>
    </rPh>
    <rPh sb="68" eb="70">
      <t>ヒトクク</t>
    </rPh>
    <rPh sb="71" eb="73">
      <t>フカ</t>
    </rPh>
    <phoneticPr fontId="4"/>
  </si>
  <si>
    <t>・単収向上を見込んでいる場合、根拠を説明できるか（根拠の欄に記載があると確認できる）。成果目標の数字と一致するか。</t>
    <rPh sb="1" eb="3">
      <t>タンシュウ</t>
    </rPh>
    <rPh sb="3" eb="5">
      <t>コウジョウ</t>
    </rPh>
    <rPh sb="6" eb="8">
      <t>ミコ</t>
    </rPh>
    <rPh sb="12" eb="14">
      <t>バアイ</t>
    </rPh>
    <rPh sb="15" eb="17">
      <t>コンキョ</t>
    </rPh>
    <rPh sb="18" eb="20">
      <t>セツメイ</t>
    </rPh>
    <rPh sb="25" eb="27">
      <t>コンキョ</t>
    </rPh>
    <rPh sb="28" eb="29">
      <t>ラン</t>
    </rPh>
    <rPh sb="30" eb="32">
      <t>キサイ</t>
    </rPh>
    <rPh sb="36" eb="38">
      <t>カクニン</t>
    </rPh>
    <rPh sb="43" eb="45">
      <t>セイカ</t>
    </rPh>
    <rPh sb="45" eb="47">
      <t>モクヒョウ</t>
    </rPh>
    <rPh sb="48" eb="50">
      <t>スウジ</t>
    </rPh>
    <rPh sb="51" eb="53">
      <t>イッチ</t>
    </rPh>
    <phoneticPr fontId="4"/>
  </si>
  <si>
    <t>・価値向上を成果目標としている場合、根拠を説明できるか（根拠の欄に記載があると確認できる）。成果目標の数字と一致するか。</t>
    <rPh sb="1" eb="3">
      <t>カチ</t>
    </rPh>
    <rPh sb="3" eb="5">
      <t>コウジョウ</t>
    </rPh>
    <rPh sb="6" eb="8">
      <t>セイカ</t>
    </rPh>
    <rPh sb="8" eb="10">
      <t>モクヒョウ</t>
    </rPh>
    <rPh sb="15" eb="17">
      <t>バアイ</t>
    </rPh>
    <rPh sb="18" eb="20">
      <t>コンキョ</t>
    </rPh>
    <rPh sb="21" eb="23">
      <t>セツメイ</t>
    </rPh>
    <rPh sb="46" eb="48">
      <t>セイカ</t>
    </rPh>
    <rPh sb="48" eb="50">
      <t>モクヒョウ</t>
    </rPh>
    <rPh sb="51" eb="53">
      <t>スウジ</t>
    </rPh>
    <rPh sb="54" eb="56">
      <t>イッチ</t>
    </rPh>
    <phoneticPr fontId="4"/>
  </si>
  <si>
    <t>・生産規模のうち、経営面積（実面積）が、成果目標の数字と一致するか。</t>
    <rPh sb="1" eb="3">
      <t>セイサン</t>
    </rPh>
    <rPh sb="3" eb="5">
      <t>キボ</t>
    </rPh>
    <rPh sb="9" eb="11">
      <t>ケイエイ</t>
    </rPh>
    <rPh sb="11" eb="13">
      <t>メンセキ</t>
    </rPh>
    <rPh sb="14" eb="15">
      <t>ジツ</t>
    </rPh>
    <rPh sb="15" eb="17">
      <t>メンセキ</t>
    </rPh>
    <rPh sb="20" eb="22">
      <t>セイカ</t>
    </rPh>
    <rPh sb="22" eb="24">
      <t>モクヒョウ</t>
    </rPh>
    <rPh sb="25" eb="27">
      <t>スウジ</t>
    </rPh>
    <rPh sb="28" eb="30">
      <t>イッチ</t>
    </rPh>
    <phoneticPr fontId="4"/>
  </si>
  <si>
    <t>※成果目標は、原則として経営体の取組全体を対象として設定する。（担い手確保の事業も同様と思われる）</t>
    <rPh sb="1" eb="3">
      <t>セイカ</t>
    </rPh>
    <rPh sb="3" eb="5">
      <t>モクヒョウ</t>
    </rPh>
    <rPh sb="7" eb="9">
      <t>ゲンソク</t>
    </rPh>
    <rPh sb="12" eb="14">
      <t>ケイエイ</t>
    </rPh>
    <rPh sb="14" eb="15">
      <t>タイ</t>
    </rPh>
    <rPh sb="16" eb="18">
      <t>トリクミ</t>
    </rPh>
    <rPh sb="18" eb="20">
      <t>ゼンタイ</t>
    </rPh>
    <rPh sb="21" eb="23">
      <t>タイショウ</t>
    </rPh>
    <rPh sb="26" eb="28">
      <t>セッテイ</t>
    </rPh>
    <rPh sb="32" eb="33">
      <t>ニナ</t>
    </rPh>
    <rPh sb="34" eb="35">
      <t>テ</t>
    </rPh>
    <rPh sb="35" eb="37">
      <t>カクホ</t>
    </rPh>
    <rPh sb="38" eb="40">
      <t>ジギョウ</t>
    </rPh>
    <rPh sb="41" eb="43">
      <t>ドウヨウ</t>
    </rPh>
    <rPh sb="44" eb="45">
      <t>オモ</t>
    </rPh>
    <phoneticPr fontId="4"/>
  </si>
  <si>
    <t>○雑収入明細</t>
    <rPh sb="1" eb="4">
      <t>ザツシュウニュウ</t>
    </rPh>
    <rPh sb="4" eb="6">
      <t>メイサイ</t>
    </rPh>
    <phoneticPr fontId="4"/>
  </si>
  <si>
    <t>・付加価値額に計上する雑収入は、作付や生産量に応じた補助金等となっているか。</t>
    <rPh sb="1" eb="3">
      <t>フカ</t>
    </rPh>
    <rPh sb="3" eb="5">
      <t>カチ</t>
    </rPh>
    <rPh sb="5" eb="6">
      <t>ガク</t>
    </rPh>
    <rPh sb="7" eb="9">
      <t>ケイジョウ</t>
    </rPh>
    <rPh sb="11" eb="14">
      <t>ザツシュウニュウ</t>
    </rPh>
    <rPh sb="16" eb="18">
      <t>サクツケ</t>
    </rPh>
    <rPh sb="19" eb="22">
      <t>セイサンリョウ</t>
    </rPh>
    <rPh sb="23" eb="24">
      <t>オウ</t>
    </rPh>
    <rPh sb="26" eb="29">
      <t>ホジョキン</t>
    </rPh>
    <rPh sb="29" eb="30">
      <t>ナド</t>
    </rPh>
    <phoneticPr fontId="4"/>
  </si>
  <si>
    <t>・現状の付加価値額が、直近の損益計算書と合っているか。（直近の会計年度のものか）</t>
    <rPh sb="1" eb="3">
      <t>ゲンジョウ</t>
    </rPh>
    <rPh sb="4" eb="6">
      <t>フカ</t>
    </rPh>
    <rPh sb="6" eb="9">
      <t>カチガク</t>
    </rPh>
    <rPh sb="11" eb="13">
      <t>チョッキン</t>
    </rPh>
    <rPh sb="14" eb="16">
      <t>ソンエキ</t>
    </rPh>
    <rPh sb="16" eb="19">
      <t>ケイサンショ</t>
    </rPh>
    <rPh sb="20" eb="21">
      <t>ア</t>
    </rPh>
    <rPh sb="28" eb="30">
      <t>チョッキン</t>
    </rPh>
    <rPh sb="31" eb="33">
      <t>カイケイ</t>
    </rPh>
    <rPh sb="33" eb="35">
      <t>ネンド</t>
    </rPh>
    <phoneticPr fontId="4"/>
  </si>
  <si>
    <t>・コスト減が、人件費の減によるものとなっていないか。（人件費を付加価値として見ているため矛盾。雇人費ではなく外注費を削減という事例はあった。）</t>
    <rPh sb="4" eb="5">
      <t>ゲン</t>
    </rPh>
    <rPh sb="7" eb="10">
      <t>ジンケンヒ</t>
    </rPh>
    <rPh sb="11" eb="12">
      <t>ゲン</t>
    </rPh>
    <rPh sb="27" eb="30">
      <t>ジンケンヒ</t>
    </rPh>
    <rPh sb="31" eb="33">
      <t>フカ</t>
    </rPh>
    <rPh sb="33" eb="35">
      <t>カチ</t>
    </rPh>
    <rPh sb="38" eb="39">
      <t>ミ</t>
    </rPh>
    <rPh sb="44" eb="46">
      <t>ムジュン</t>
    </rPh>
    <rPh sb="47" eb="48">
      <t>ヤト</t>
    </rPh>
    <rPh sb="48" eb="49">
      <t>ニン</t>
    </rPh>
    <rPh sb="49" eb="50">
      <t>ヒ</t>
    </rPh>
    <rPh sb="54" eb="57">
      <t>ガイチュウヒ</t>
    </rPh>
    <rPh sb="58" eb="60">
      <t>サクゲン</t>
    </rPh>
    <rPh sb="63" eb="65">
      <t>ジレイ</t>
    </rPh>
    <phoneticPr fontId="4"/>
  </si>
  <si>
    <t>○農業原価</t>
    <rPh sb="1" eb="3">
      <t>ノウギョウ</t>
    </rPh>
    <rPh sb="3" eb="5">
      <t>ゲンカ</t>
    </rPh>
    <phoneticPr fontId="3"/>
  </si>
  <si>
    <t>・②と③の収支が黒字か。現状赤字で人件費で付加価値額が出ている場合、いつ黒字になる見込みか。</t>
    <rPh sb="5" eb="7">
      <t>シュウシ</t>
    </rPh>
    <rPh sb="8" eb="10">
      <t>クロジ</t>
    </rPh>
    <rPh sb="12" eb="14">
      <t>ゲンジョウ</t>
    </rPh>
    <rPh sb="14" eb="16">
      <t>アカジ</t>
    </rPh>
    <rPh sb="17" eb="20">
      <t>ジンケンヒ</t>
    </rPh>
    <rPh sb="21" eb="23">
      <t>フカ</t>
    </rPh>
    <rPh sb="23" eb="25">
      <t>カチ</t>
    </rPh>
    <rPh sb="25" eb="26">
      <t>ガク</t>
    </rPh>
    <rPh sb="27" eb="28">
      <t>デ</t>
    </rPh>
    <rPh sb="31" eb="33">
      <t>バアイ</t>
    </rPh>
    <rPh sb="36" eb="38">
      <t>クロジ</t>
    </rPh>
    <rPh sb="41" eb="43">
      <t>ミコ</t>
    </rPh>
    <phoneticPr fontId="3"/>
  </si>
  <si>
    <t>○一般管理費</t>
    <rPh sb="1" eb="3">
      <t>イッパン</t>
    </rPh>
    <rPh sb="3" eb="6">
      <t>カンリヒ</t>
    </rPh>
    <phoneticPr fontId="3"/>
  </si>
  <si>
    <t>・全く変動がなかったり、付加価値額の目標と人件費の計が同じなど、数字合わせと勘ぐられかねない計画になっていないか。</t>
    <rPh sb="1" eb="2">
      <t>マッタ</t>
    </rPh>
    <rPh sb="3" eb="5">
      <t>ヘンドウ</t>
    </rPh>
    <rPh sb="12" eb="14">
      <t>フカ</t>
    </rPh>
    <rPh sb="14" eb="17">
      <t>カチガク</t>
    </rPh>
    <rPh sb="18" eb="20">
      <t>モクヒョウ</t>
    </rPh>
    <rPh sb="21" eb="24">
      <t>ジンケンヒ</t>
    </rPh>
    <rPh sb="25" eb="26">
      <t>ケイ</t>
    </rPh>
    <rPh sb="27" eb="28">
      <t>オナ</t>
    </rPh>
    <rPh sb="32" eb="34">
      <t>スウジ</t>
    </rPh>
    <rPh sb="34" eb="35">
      <t>ア</t>
    </rPh>
    <rPh sb="38" eb="39">
      <t>カン</t>
    </rPh>
    <rPh sb="46" eb="48">
      <t>ケイカク</t>
    </rPh>
    <phoneticPr fontId="4"/>
  </si>
  <si>
    <t>規模拡大の根拠</t>
    <rPh sb="0" eb="2">
      <t>キボ</t>
    </rPh>
    <rPh sb="2" eb="4">
      <t>カクダイ</t>
    </rPh>
    <rPh sb="5" eb="7">
      <t>コンキョ</t>
    </rPh>
    <phoneticPr fontId="4"/>
  </si>
  <si>
    <t>生産規模合計（延べ作付面積）</t>
    <rPh sb="0" eb="2">
      <t>セイサン</t>
    </rPh>
    <rPh sb="2" eb="4">
      <t>キボ</t>
    </rPh>
    <rPh sb="4" eb="6">
      <t>ゴウケイ</t>
    </rPh>
    <rPh sb="7" eb="8">
      <t>ノ</t>
    </rPh>
    <rPh sb="9" eb="13">
      <t>サクツケメンセキ</t>
    </rPh>
    <phoneticPr fontId="4"/>
  </si>
  <si>
    <t>経営面積(実面積)</t>
    <rPh sb="0" eb="4">
      <t>ケイエイメンセキ</t>
    </rPh>
    <rPh sb="5" eb="8">
      <t>ジツメンセキ</t>
    </rPh>
    <phoneticPr fontId="4"/>
  </si>
  <si>
    <t>延べ作付面積－実面積</t>
    <rPh sb="0" eb="1">
      <t>ノ</t>
    </rPh>
    <rPh sb="2" eb="6">
      <t>サクツケメンセキ</t>
    </rPh>
    <rPh sb="7" eb="10">
      <t>ジツメンセキ</t>
    </rPh>
    <phoneticPr fontId="4"/>
  </si>
  <si>
    <t>①＋②＋・・・</t>
    <phoneticPr fontId="4"/>
  </si>
  <si>
    <t>全費用で算出の場合</t>
    <rPh sb="0" eb="1">
      <t>ゼン</t>
    </rPh>
    <rPh sb="1" eb="3">
      <t>ヒヨウ</t>
    </rPh>
    <rPh sb="4" eb="6">
      <t>サンシュツ</t>
    </rPh>
    <rPh sb="7" eb="9">
      <t>バアイ</t>
    </rPh>
    <phoneticPr fontId="4"/>
  </si>
  <si>
    <t>事業に関連する項目を抽出して算出の場合</t>
    <rPh sb="0" eb="2">
      <t>ジギョウ</t>
    </rPh>
    <rPh sb="3" eb="5">
      <t>カンレン</t>
    </rPh>
    <rPh sb="7" eb="9">
      <t>コウモク</t>
    </rPh>
    <rPh sb="10" eb="12">
      <t>チュウシュツ</t>
    </rPh>
    <rPh sb="14" eb="16">
      <t>サンシュツ</t>
    </rPh>
    <rPh sb="17" eb="19">
      <t>バアイ</t>
    </rPh>
    <phoneticPr fontId="4"/>
  </si>
  <si>
    <t>内容</t>
    <rPh sb="0" eb="2">
      <t>ナイヨウ</t>
    </rPh>
    <phoneticPr fontId="4"/>
  </si>
  <si>
    <t>租税公課</t>
    <rPh sb="0" eb="2">
      <t>ソゼイ</t>
    </rPh>
    <rPh sb="2" eb="4">
      <t>コウカ</t>
    </rPh>
    <phoneticPr fontId="4"/>
  </si>
  <si>
    <t>農薬・衛生費</t>
    <rPh sb="0" eb="2">
      <t>ノウヤク</t>
    </rPh>
    <rPh sb="3" eb="6">
      <t>エイセイヒ</t>
    </rPh>
    <phoneticPr fontId="4"/>
  </si>
  <si>
    <t>素畜費</t>
    <rPh sb="0" eb="1">
      <t>ソ</t>
    </rPh>
    <rPh sb="1" eb="2">
      <t>チク</t>
    </rPh>
    <rPh sb="2" eb="3">
      <t>ヒ</t>
    </rPh>
    <phoneticPr fontId="4"/>
  </si>
  <si>
    <t>動力光熱費</t>
    <rPh sb="0" eb="2">
      <t>ドウリョク</t>
    </rPh>
    <rPh sb="2" eb="5">
      <t>コウネツヒ</t>
    </rPh>
    <phoneticPr fontId="4"/>
  </si>
  <si>
    <t>飼料費</t>
    <rPh sb="0" eb="3">
      <t>シリョウヒ</t>
    </rPh>
    <phoneticPr fontId="4"/>
  </si>
  <si>
    <t>荷造運搬手数料</t>
    <rPh sb="0" eb="2">
      <t>ニヅク</t>
    </rPh>
    <rPh sb="2" eb="4">
      <t>ウンパン</t>
    </rPh>
    <rPh sb="4" eb="7">
      <t>テスウリョウ</t>
    </rPh>
    <phoneticPr fontId="4"/>
  </si>
  <si>
    <t>雇人費（④）</t>
    <rPh sb="0" eb="1">
      <t>ヤト</t>
    </rPh>
    <rPh sb="1" eb="2">
      <t>ヒト</t>
    </rPh>
    <rPh sb="2" eb="3">
      <t>ヒ</t>
    </rPh>
    <phoneticPr fontId="4"/>
  </si>
  <si>
    <t>利子割引料</t>
    <rPh sb="0" eb="2">
      <t>リシ</t>
    </rPh>
    <rPh sb="2" eb="5">
      <t>ワリビキリョウ</t>
    </rPh>
    <phoneticPr fontId="4"/>
  </si>
  <si>
    <t>事務通信費</t>
    <rPh sb="0" eb="5">
      <t>ジムツウシンヒ</t>
    </rPh>
    <phoneticPr fontId="4"/>
  </si>
  <si>
    <t>研修費</t>
    <rPh sb="0" eb="3">
      <t>ケンシュウヒ</t>
    </rPh>
    <phoneticPr fontId="4"/>
  </si>
  <si>
    <t>接待交際費</t>
    <rPh sb="0" eb="5">
      <t>セッタイコウサイヒ</t>
    </rPh>
    <phoneticPr fontId="4"/>
  </si>
  <si>
    <t>報酬手当</t>
    <rPh sb="0" eb="4">
      <t>ホウシュウテアテ</t>
    </rPh>
    <phoneticPr fontId="4"/>
  </si>
  <si>
    <t>雑費</t>
    <rPh sb="0" eb="2">
      <t>ザッピ</t>
    </rPh>
    <phoneticPr fontId="4"/>
  </si>
  <si>
    <t>小計</t>
    <rPh sb="0" eb="2">
      <t>ショウケイ</t>
    </rPh>
    <phoneticPr fontId="4"/>
  </si>
  <si>
    <t>経営面積（a）</t>
    <rPh sb="0" eb="2">
      <t>ケイエイ</t>
    </rPh>
    <rPh sb="2" eb="4">
      <t>メンセキ</t>
    </rPh>
    <phoneticPr fontId="4"/>
  </si>
  <si>
    <t>目標設定（円/10a）</t>
    <rPh sb="0" eb="2">
      <t>モクヒョウ</t>
    </rPh>
    <rPh sb="2" eb="4">
      <t>セッテイ</t>
    </rPh>
    <rPh sb="5" eb="6">
      <t>エン</t>
    </rPh>
    <phoneticPr fontId="4"/>
  </si>
  <si>
    <t>削減率</t>
    <rPh sb="0" eb="2">
      <t>サクゲン</t>
    </rPh>
    <rPh sb="2" eb="3">
      <t>リツ</t>
    </rPh>
    <phoneticPr fontId="4"/>
  </si>
  <si>
    <t>(9+10+11-12+13)</t>
    <phoneticPr fontId="3"/>
  </si>
  <si>
    <t>（令和5年度）</t>
    <rPh sb="1" eb="3">
      <t>レイワ</t>
    </rPh>
    <rPh sb="4" eb="6">
      <t>ネンド</t>
    </rPh>
    <phoneticPr fontId="4"/>
  </si>
  <si>
    <t>（令和6年度）</t>
    <rPh sb="1" eb="3">
      <t>レイワ</t>
    </rPh>
    <rPh sb="4" eb="6">
      <t>ネンド</t>
    </rPh>
    <phoneticPr fontId="4"/>
  </si>
  <si>
    <t>（令和7年度）</t>
    <rPh sb="1" eb="3">
      <t>レイワ</t>
    </rPh>
    <rPh sb="4" eb="6">
      <t>ネンド</t>
    </rPh>
    <phoneticPr fontId="4"/>
  </si>
  <si>
    <t>（令和8年度）</t>
    <rPh sb="1" eb="3">
      <t>レイワ</t>
    </rPh>
    <rPh sb="4" eb="6">
      <t>ネンド</t>
    </rPh>
    <phoneticPr fontId="4"/>
  </si>
  <si>
    <t>現状値（令和5年度）</t>
    <rPh sb="0" eb="2">
      <t>ゲンジョウ</t>
    </rPh>
    <rPh sb="2" eb="3">
      <t>チ</t>
    </rPh>
    <phoneticPr fontId="4"/>
  </si>
  <si>
    <t>令和6年度</t>
    <rPh sb="0" eb="2">
      <t>レイワ</t>
    </rPh>
    <rPh sb="3" eb="5">
      <t>ネンド</t>
    </rPh>
    <phoneticPr fontId="4"/>
  </si>
  <si>
    <t>令和7年度</t>
    <rPh sb="0" eb="2">
      <t>レイワ</t>
    </rPh>
    <rPh sb="3" eb="5">
      <t>ネンド</t>
    </rPh>
    <phoneticPr fontId="4"/>
  </si>
  <si>
    <t>令和8年度</t>
    <rPh sb="0" eb="2">
      <t>レイワ</t>
    </rPh>
    <rPh sb="3" eb="5">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</si>
</sst>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年&quot;\)"/>
    <numFmt numFmtId="177" formatCode="0.0%"/>
    <numFmt numFmtId="178" formatCode="#,##0.0;&quot;△ &quot;#,##0.0"/>
    <numFmt numFmtId="179" formatCode="#,##0.00;&quot;△ &quot;#,##0.00"/>
    <numFmt numFmtId="180" formatCode="#,##0.0000_ ;[Red]\-#,##0.0000\ "/>
  </numFmts>
  <fonts count="28">
    <font>
      <sz val="11"/>
      <color theme="1"/>
      <name val="ＭＳ Ｐゴシック"/>
      <family val="2"/>
      <charset val="128"/>
      <scheme val="minor"/>
    </font>
    <font>
      <sz val="11"/>
      <name val="ＭＳ Ｐゴシック"/>
      <family val="3"/>
      <charset val="128"/>
    </font>
    <font>
      <sz val="14"/>
      <color theme="1"/>
      <name val="ＭＳ Ｐゴシック"/>
      <family val="3"/>
      <charset val="128"/>
      <scheme val="minor"/>
    </font>
    <font>
      <sz val="6"/>
      <name val="ＭＳ Ｐゴシック"/>
      <family val="2"/>
      <charset val="128"/>
      <scheme val="minor"/>
    </font>
    <font>
      <sz val="6"/>
      <name val="ＭＳ Ｐゴシック"/>
      <family val="3"/>
      <charset val="128"/>
    </font>
    <font>
      <sz val="12"/>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11"/>
      <name val="ＭＳ ゴシック"/>
      <family val="3"/>
      <charset val="128"/>
    </font>
    <font>
      <sz val="11"/>
      <color rgb="FF0000FF"/>
      <name val="ＭＳ Ｐゴシック"/>
      <family val="3"/>
      <charset val="128"/>
    </font>
    <font>
      <sz val="8"/>
      <color theme="1"/>
      <name val="ＭＳ Ｐゴシック"/>
      <family val="3"/>
      <charset val="128"/>
      <scheme val="minor"/>
    </font>
    <font>
      <sz val="8"/>
      <name val="ＭＳ Ｐゴシック"/>
      <family val="3"/>
      <charset val="128"/>
    </font>
    <font>
      <sz val="9"/>
      <color indexed="81"/>
      <name val="ＭＳ Ｐゴシック"/>
      <family val="3"/>
      <charset val="128"/>
    </font>
    <font>
      <sz val="9"/>
      <color indexed="81"/>
      <name val="MS P ゴシック"/>
      <family val="3"/>
      <charset val="128"/>
    </font>
    <font>
      <sz val="9"/>
      <name val="ＭＳ Ｐゴシック"/>
      <family val="3"/>
      <charset val="128"/>
    </font>
    <font>
      <sz val="16"/>
      <name val="ＭＳ ゴシック"/>
      <family val="3"/>
      <charset val="128"/>
    </font>
    <font>
      <sz val="9"/>
      <name val="ＭＳ ゴシック"/>
      <family val="3"/>
      <charset val="128"/>
    </font>
    <font>
      <sz val="8"/>
      <name val="ＭＳ ゴシック"/>
      <family val="3"/>
      <charset val="128"/>
    </font>
    <font>
      <sz val="10"/>
      <name val="ＭＳ ゴシック"/>
      <family val="3"/>
      <charset val="128"/>
    </font>
    <font>
      <sz val="10"/>
      <name val="ＭＳ Ｐゴシック"/>
      <family val="3"/>
      <charset val="128"/>
    </font>
    <font>
      <b/>
      <sz val="9"/>
      <color indexed="81"/>
      <name val="ＭＳ Ｐゴシック"/>
      <family val="3"/>
      <charset val="128"/>
    </font>
    <font>
      <sz val="11"/>
      <color theme="8"/>
      <name val="ＭＳ Ｐゴシック"/>
      <family val="3"/>
      <charset val="128"/>
    </font>
    <font>
      <b/>
      <sz val="9"/>
      <color indexed="81"/>
      <name val="MS P ゴシック"/>
      <family val="3"/>
      <charset val="128"/>
    </font>
    <font>
      <b/>
      <sz val="11"/>
      <color rgb="FFFF0000"/>
      <name val="ＭＳ ゴシック"/>
      <family val="3"/>
      <charset val="128"/>
    </font>
    <font>
      <sz val="7"/>
      <name val="ＭＳ ゴシック"/>
      <family val="3"/>
      <charset val="128"/>
    </font>
    <font>
      <sz val="11"/>
      <color rgb="FFFF0000"/>
      <name val="ＭＳ Ｐゴシック"/>
      <family val="3"/>
      <charset val="128"/>
    </font>
    <font>
      <b/>
      <sz val="10"/>
      <color indexed="81"/>
      <name val="MS P ゴシック"/>
      <family val="3"/>
      <charset val="128"/>
    </font>
    <font>
      <b/>
      <sz val="9"/>
      <color rgb="FFFF0000"/>
      <name val="ＭＳ Ｐゴシック"/>
      <family val="3"/>
      <charset val="128"/>
    </font>
  </fonts>
  <fills count="12">
    <fill>
      <patternFill patternType="none"/>
    </fill>
    <fill>
      <patternFill patternType="gray125"/>
    </fill>
    <fill>
      <patternFill patternType="solid">
        <fgColor rgb="FFCCFF99"/>
        <bgColor indexed="64"/>
      </patternFill>
    </fill>
    <fill>
      <patternFill patternType="solid">
        <fgColor rgb="FFFFE1FF"/>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rgb="FFCCCCFF"/>
        <bgColor indexed="64"/>
      </patternFill>
    </fill>
  </fills>
  <borders count="6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hair">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hair">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69">
    <xf numFmtId="0" fontId="0" fillId="0" borderId="0" xfId="0">
      <alignment vertical="center"/>
    </xf>
    <xf numFmtId="0" fontId="2" fillId="0" borderId="0" xfId="1" applyFont="1">
      <alignment vertical="center"/>
    </xf>
    <xf numFmtId="0" fontId="5" fillId="0" borderId="0" xfId="1" applyFont="1">
      <alignment vertical="center"/>
    </xf>
    <xf numFmtId="0" fontId="5" fillId="0" borderId="0" xfId="1" applyFont="1" applyAlignment="1">
      <alignment horizontal="center" vertical="center"/>
    </xf>
    <xf numFmtId="0" fontId="1" fillId="0" borderId="0" xfId="1">
      <alignment vertical="center"/>
    </xf>
    <xf numFmtId="0" fontId="6" fillId="0" borderId="0" xfId="1" applyFont="1" applyAlignment="1">
      <alignment horizontal="right" vertical="center"/>
    </xf>
    <xf numFmtId="0" fontId="1" fillId="0" borderId="0" xfId="1" applyAlignment="1">
      <alignment horizontal="center" vertical="center"/>
    </xf>
    <xf numFmtId="0" fontId="1" fillId="0" borderId="5" xfId="1" applyFill="1" applyBorder="1" applyAlignment="1">
      <alignment horizontal="left" vertical="center" shrinkToFit="1"/>
    </xf>
    <xf numFmtId="0" fontId="1" fillId="0" borderId="7" xfId="1" applyBorder="1" applyAlignment="1">
      <alignment horizontal="left" vertical="center" shrinkToFit="1"/>
    </xf>
    <xf numFmtId="0" fontId="1" fillId="0" borderId="8" xfId="1" applyFill="1" applyBorder="1" applyAlignment="1">
      <alignment horizontal="center" vertical="center"/>
    </xf>
    <xf numFmtId="0" fontId="1" fillId="0" borderId="9" xfId="1" applyFill="1" applyBorder="1" applyAlignment="1">
      <alignment horizontal="center" vertical="center"/>
    </xf>
    <xf numFmtId="0" fontId="1" fillId="0" borderId="10" xfId="1" applyFill="1" applyBorder="1" applyAlignment="1">
      <alignment horizontal="center" vertical="center"/>
    </xf>
    <xf numFmtId="0" fontId="1" fillId="0" borderId="11" xfId="1" applyFill="1" applyBorder="1" applyAlignment="1">
      <alignment horizontal="center" vertical="center"/>
    </xf>
    <xf numFmtId="0" fontId="1" fillId="0" borderId="7" xfId="1" applyFill="1" applyBorder="1" applyAlignment="1">
      <alignment horizontal="center" vertical="center"/>
    </xf>
    <xf numFmtId="0" fontId="1" fillId="0" borderId="0" xfId="1" applyFill="1" applyBorder="1" applyAlignment="1">
      <alignment horizontal="center" vertical="center"/>
    </xf>
    <xf numFmtId="0" fontId="1" fillId="0" borderId="13" xfId="1" applyFill="1" applyBorder="1" applyAlignment="1">
      <alignment horizontal="center" vertical="center"/>
    </xf>
    <xf numFmtId="0" fontId="1" fillId="0" borderId="14" xfId="1" applyFont="1" applyFill="1" applyBorder="1" applyAlignment="1">
      <alignment horizontal="center" vertical="center"/>
    </xf>
    <xf numFmtId="0" fontId="1" fillId="0" borderId="14" xfId="1" applyFont="1" applyFill="1" applyBorder="1" applyAlignment="1">
      <alignment horizontal="center" vertical="center" shrinkToFit="1"/>
    </xf>
    <xf numFmtId="0" fontId="7" fillId="2" borderId="16" xfId="1" applyFont="1" applyFill="1" applyBorder="1" applyAlignment="1">
      <alignment horizontal="left" vertical="center"/>
    </xf>
    <xf numFmtId="0" fontId="7" fillId="2" borderId="17" xfId="1" applyFont="1" applyFill="1" applyBorder="1" applyAlignment="1">
      <alignment horizontal="left" vertical="center" wrapText="1"/>
    </xf>
    <xf numFmtId="0" fontId="7" fillId="2" borderId="17" xfId="1" applyFont="1" applyFill="1" applyBorder="1" applyAlignment="1">
      <alignment horizontal="right" vertical="center"/>
    </xf>
    <xf numFmtId="0" fontId="7" fillId="2" borderId="18" xfId="1" applyFont="1" applyFill="1" applyBorder="1" applyAlignment="1">
      <alignment horizontal="right" vertical="center"/>
    </xf>
    <xf numFmtId="38" fontId="0" fillId="2" borderId="19" xfId="2" applyFont="1" applyFill="1" applyBorder="1" applyAlignment="1">
      <alignment horizontal="right" vertical="center" wrapText="1"/>
    </xf>
    <xf numFmtId="38" fontId="0" fillId="0" borderId="20" xfId="2" applyFont="1" applyFill="1" applyBorder="1" applyAlignment="1">
      <alignment horizontal="left" vertical="center" wrapText="1"/>
    </xf>
    <xf numFmtId="0" fontId="7" fillId="0" borderId="2" xfId="1" applyFont="1" applyFill="1" applyBorder="1" applyAlignment="1">
      <alignment horizontal="left" vertical="center"/>
    </xf>
    <xf numFmtId="0" fontId="7" fillId="0" borderId="2" xfId="1" applyFont="1" applyFill="1" applyBorder="1" applyAlignment="1">
      <alignment horizontal="left" vertical="center" wrapText="1"/>
    </xf>
    <xf numFmtId="38" fontId="0" fillId="0" borderId="2" xfId="2" applyFont="1" applyFill="1" applyBorder="1" applyAlignment="1">
      <alignment horizontal="right" vertical="center" wrapText="1"/>
    </xf>
    <xf numFmtId="38" fontId="1" fillId="0" borderId="2" xfId="2" applyFont="1" applyFill="1" applyBorder="1" applyAlignment="1">
      <alignment horizontal="left" vertical="center" wrapText="1"/>
    </xf>
    <xf numFmtId="0" fontId="7" fillId="3" borderId="7" xfId="1" applyFont="1" applyFill="1" applyBorder="1" applyAlignment="1">
      <alignment horizontal="left" vertical="center"/>
    </xf>
    <xf numFmtId="0" fontId="7" fillId="3" borderId="21" xfId="1" applyFont="1" applyFill="1" applyBorder="1" applyAlignment="1">
      <alignment horizontal="left" vertical="center" wrapText="1"/>
    </xf>
    <xf numFmtId="0" fontId="7" fillId="3" borderId="22" xfId="1" applyFont="1" applyFill="1" applyBorder="1" applyAlignment="1">
      <alignment horizontal="left" vertical="center" wrapText="1"/>
    </xf>
    <xf numFmtId="38" fontId="0" fillId="3" borderId="23" xfId="2" applyFont="1" applyFill="1" applyBorder="1" applyAlignment="1">
      <alignment horizontal="right" vertical="center" wrapText="1"/>
    </xf>
    <xf numFmtId="38" fontId="0" fillId="0" borderId="24" xfId="2" applyFont="1" applyFill="1" applyBorder="1" applyAlignment="1">
      <alignment horizontal="left" vertical="center" wrapText="1"/>
    </xf>
    <xf numFmtId="0" fontId="1" fillId="3" borderId="7" xfId="1" applyFill="1" applyBorder="1" applyAlignment="1">
      <alignment vertical="center" wrapText="1"/>
    </xf>
    <xf numFmtId="0" fontId="6" fillId="0" borderId="0" xfId="1" applyFont="1">
      <alignment vertical="center"/>
    </xf>
    <xf numFmtId="38" fontId="0" fillId="0" borderId="34" xfId="2" applyFont="1" applyFill="1" applyBorder="1" applyAlignment="1">
      <alignment horizontal="right" vertical="center" wrapText="1"/>
    </xf>
    <xf numFmtId="0" fontId="1" fillId="3" borderId="36" xfId="1" applyFill="1" applyBorder="1" applyAlignment="1">
      <alignment vertical="center" wrapText="1"/>
    </xf>
    <xf numFmtId="38" fontId="0" fillId="0" borderId="19" xfId="2" applyFont="1" applyFill="1" applyBorder="1" applyAlignment="1">
      <alignment horizontal="right" vertical="center" wrapText="1"/>
    </xf>
    <xf numFmtId="40" fontId="0" fillId="0" borderId="19" xfId="2" applyNumberFormat="1" applyFont="1" applyFill="1" applyBorder="1" applyAlignment="1">
      <alignment horizontal="right" vertical="center" wrapText="1"/>
    </xf>
    <xf numFmtId="0" fontId="7" fillId="4" borderId="8" xfId="1" applyFont="1" applyFill="1" applyBorder="1" applyAlignment="1">
      <alignment horizontal="left" vertical="center"/>
    </xf>
    <xf numFmtId="0" fontId="7" fillId="4" borderId="38" xfId="1" applyFont="1" applyFill="1" applyBorder="1" applyAlignment="1">
      <alignment horizontal="left" vertical="center" wrapText="1"/>
    </xf>
    <xf numFmtId="0" fontId="7" fillId="4" borderId="39" xfId="1" applyFont="1" applyFill="1" applyBorder="1" applyAlignment="1">
      <alignment horizontal="left" vertical="center" wrapText="1"/>
    </xf>
    <xf numFmtId="38" fontId="0" fillId="4" borderId="40" xfId="2" applyFont="1" applyFill="1" applyBorder="1" applyAlignment="1">
      <alignment horizontal="right" vertical="center" wrapText="1"/>
    </xf>
    <xf numFmtId="38" fontId="0" fillId="0" borderId="41" xfId="2" applyFont="1" applyFill="1" applyBorder="1" applyAlignment="1">
      <alignment horizontal="left" vertical="center" wrapText="1"/>
    </xf>
    <xf numFmtId="0" fontId="1" fillId="4" borderId="7" xfId="1" applyFill="1" applyBorder="1" applyAlignment="1">
      <alignment vertical="center" wrapText="1"/>
    </xf>
    <xf numFmtId="0" fontId="1" fillId="0" borderId="42" xfId="1" applyFont="1" applyFill="1" applyBorder="1" applyAlignment="1">
      <alignment vertical="center"/>
    </xf>
    <xf numFmtId="0" fontId="1" fillId="0" borderId="32" xfId="1" applyFont="1" applyFill="1" applyBorder="1" applyAlignment="1">
      <alignment vertical="center"/>
    </xf>
    <xf numFmtId="0" fontId="1" fillId="0" borderId="32" xfId="1" applyFont="1" applyFill="1" applyBorder="1" applyAlignment="1">
      <alignment vertical="center" wrapText="1"/>
    </xf>
    <xf numFmtId="3" fontId="1" fillId="0" borderId="34" xfId="1" applyNumberFormat="1" applyFill="1" applyBorder="1">
      <alignment vertical="center"/>
    </xf>
    <xf numFmtId="3" fontId="1" fillId="0" borderId="35" xfId="1" applyNumberFormat="1" applyFill="1" applyBorder="1" applyAlignment="1">
      <alignment horizontal="left" vertical="center" wrapText="1"/>
    </xf>
    <xf numFmtId="0" fontId="1" fillId="0" borderId="25" xfId="1" applyFont="1" applyFill="1" applyBorder="1" applyAlignment="1">
      <alignment vertical="center"/>
    </xf>
    <xf numFmtId="0" fontId="1" fillId="0" borderId="26" xfId="1" applyFont="1" applyFill="1" applyBorder="1" applyAlignment="1">
      <alignment vertical="center"/>
    </xf>
    <xf numFmtId="0" fontId="1" fillId="0" borderId="26" xfId="1" applyFont="1" applyFill="1" applyBorder="1" applyAlignment="1">
      <alignment vertical="center" wrapText="1"/>
    </xf>
    <xf numFmtId="3" fontId="1" fillId="0" borderId="28" xfId="1" applyNumberFormat="1" applyFill="1" applyBorder="1">
      <alignment vertical="center"/>
    </xf>
    <xf numFmtId="3" fontId="1" fillId="0" borderId="29" xfId="1" applyNumberFormat="1" applyFill="1" applyBorder="1" applyAlignment="1">
      <alignment horizontal="left" vertical="center" wrapText="1"/>
    </xf>
    <xf numFmtId="3" fontId="1" fillId="0" borderId="34" xfId="1" applyNumberFormat="1" applyFill="1" applyBorder="1" applyAlignment="1">
      <alignment vertical="center"/>
    </xf>
    <xf numFmtId="3" fontId="1" fillId="0" borderId="28" xfId="1" applyNumberFormat="1" applyFont="1" applyFill="1" applyBorder="1">
      <alignment vertical="center"/>
    </xf>
    <xf numFmtId="0" fontId="1" fillId="4" borderId="36" xfId="1" applyFill="1" applyBorder="1" applyAlignment="1">
      <alignment vertical="center" wrapText="1"/>
    </xf>
    <xf numFmtId="0" fontId="1" fillId="0" borderId="17" xfId="1" applyFont="1" applyFill="1" applyBorder="1" applyAlignment="1">
      <alignment vertical="center"/>
    </xf>
    <xf numFmtId="0" fontId="1" fillId="0" borderId="17" xfId="1" applyFont="1" applyFill="1" applyBorder="1" applyAlignment="1">
      <alignment vertical="center" wrapText="1"/>
    </xf>
    <xf numFmtId="3" fontId="1" fillId="0" borderId="20" xfId="1" applyNumberFormat="1" applyFill="1" applyBorder="1" applyAlignment="1">
      <alignment horizontal="left" vertical="center" wrapText="1"/>
    </xf>
    <xf numFmtId="38" fontId="0" fillId="0" borderId="44" xfId="2" applyFont="1" applyFill="1" applyBorder="1" applyAlignment="1">
      <alignment horizontal="left" vertical="center" wrapText="1"/>
    </xf>
    <xf numFmtId="0" fontId="7" fillId="0" borderId="1" xfId="1" applyFont="1" applyFill="1" applyBorder="1" applyAlignment="1">
      <alignment horizontal="left" vertical="center"/>
    </xf>
    <xf numFmtId="40" fontId="0" fillId="0" borderId="5" xfId="2" applyNumberFormat="1" applyFont="1" applyFill="1" applyBorder="1" applyAlignment="1">
      <alignment horizontal="right" vertical="center" wrapText="1"/>
    </xf>
    <xf numFmtId="0" fontId="7" fillId="0" borderId="3" xfId="1" applyFont="1" applyFill="1" applyBorder="1" applyAlignment="1">
      <alignment horizontal="left" vertical="center" wrapText="1"/>
    </xf>
    <xf numFmtId="38" fontId="0" fillId="0" borderId="5" xfId="2" applyFont="1" applyFill="1" applyBorder="1" applyAlignment="1">
      <alignment horizontal="right" vertical="center" wrapText="1"/>
    </xf>
    <xf numFmtId="0" fontId="1" fillId="0" borderId="0" xfId="1" applyAlignment="1">
      <alignment vertical="center"/>
    </xf>
    <xf numFmtId="0" fontId="1" fillId="0" borderId="0" xfId="1" applyFont="1">
      <alignment vertical="center"/>
    </xf>
    <xf numFmtId="177" fontId="1" fillId="0" borderId="35" xfId="1" applyNumberFormat="1" applyFill="1" applyBorder="1" applyAlignment="1">
      <alignment vertical="center" wrapText="1"/>
    </xf>
    <xf numFmtId="0" fontId="1" fillId="0" borderId="35" xfId="1" applyFill="1" applyBorder="1" applyAlignment="1">
      <alignment vertical="center" wrapText="1"/>
    </xf>
    <xf numFmtId="3" fontId="1" fillId="0" borderId="19" xfId="1" applyNumberFormat="1" applyFill="1" applyBorder="1">
      <alignment vertical="center"/>
    </xf>
    <xf numFmtId="3" fontId="1" fillId="0" borderId="19" xfId="1" applyNumberFormat="1" applyFill="1" applyBorder="1" applyAlignment="1">
      <alignment vertical="center"/>
    </xf>
    <xf numFmtId="0" fontId="1" fillId="0" borderId="47" xfId="1" applyFont="1" applyFill="1" applyBorder="1" applyAlignment="1">
      <alignment vertical="center"/>
    </xf>
    <xf numFmtId="178" fontId="0" fillId="3" borderId="23" xfId="2" applyNumberFormat="1" applyFont="1" applyFill="1" applyBorder="1" applyAlignment="1">
      <alignment horizontal="right" vertical="center" wrapText="1"/>
    </xf>
    <xf numFmtId="178" fontId="0" fillId="0" borderId="34" xfId="2" applyNumberFormat="1" applyFont="1" applyFill="1" applyBorder="1" applyAlignment="1">
      <alignment horizontal="right" vertical="center" wrapText="1"/>
    </xf>
    <xf numFmtId="0" fontId="9" fillId="0" borderId="27" xfId="1" applyFont="1" applyFill="1" applyBorder="1" applyAlignment="1">
      <alignment horizontal="center" vertical="center" shrinkToFit="1"/>
    </xf>
    <xf numFmtId="0" fontId="9" fillId="0" borderId="33" xfId="1" applyFont="1" applyFill="1" applyBorder="1" applyAlignment="1">
      <alignment horizontal="center" vertical="center" shrinkToFit="1"/>
    </xf>
    <xf numFmtId="0" fontId="9" fillId="0" borderId="18" xfId="1" applyFont="1" applyFill="1" applyBorder="1" applyAlignment="1">
      <alignment horizontal="center" vertical="center" shrinkToFit="1"/>
    </xf>
    <xf numFmtId="178" fontId="0" fillId="4" borderId="40" xfId="2" applyNumberFormat="1" applyFont="1" applyFill="1" applyBorder="1" applyAlignment="1">
      <alignment horizontal="right" vertical="center" wrapText="1"/>
    </xf>
    <xf numFmtId="178" fontId="1" fillId="0" borderId="28" xfId="1" applyNumberFormat="1" applyFill="1" applyBorder="1" applyAlignment="1">
      <alignment horizontal="right" vertical="center"/>
    </xf>
    <xf numFmtId="178" fontId="1" fillId="0" borderId="34" xfId="1" applyNumberFormat="1" applyFill="1" applyBorder="1" applyAlignment="1">
      <alignment horizontal="right" vertical="center"/>
    </xf>
    <xf numFmtId="0" fontId="7" fillId="0" borderId="38" xfId="1" applyFont="1" applyFill="1" applyBorder="1" applyAlignment="1">
      <alignment horizontal="left" vertical="center" wrapText="1"/>
    </xf>
    <xf numFmtId="0" fontId="10" fillId="0" borderId="38" xfId="1" applyFont="1" applyFill="1" applyBorder="1" applyAlignment="1">
      <alignment horizontal="left" vertical="center" wrapText="1"/>
    </xf>
    <xf numFmtId="38" fontId="0" fillId="0" borderId="40" xfId="2" applyFont="1" applyFill="1" applyBorder="1" applyAlignment="1">
      <alignment horizontal="right" vertical="center" wrapText="1"/>
    </xf>
    <xf numFmtId="40" fontId="0" fillId="0" borderId="40" xfId="2" applyNumberFormat="1" applyFont="1" applyFill="1" applyBorder="1" applyAlignment="1">
      <alignment horizontal="right" vertical="center" wrapText="1"/>
    </xf>
    <xf numFmtId="0" fontId="7" fillId="0" borderId="38" xfId="1" applyFont="1" applyFill="1" applyBorder="1" applyAlignment="1">
      <alignment horizontal="left" vertical="center"/>
    </xf>
    <xf numFmtId="38" fontId="0" fillId="4" borderId="40" xfId="2" applyFont="1" applyFill="1" applyBorder="1" applyAlignment="1">
      <alignment vertical="center" wrapText="1"/>
    </xf>
    <xf numFmtId="0" fontId="1" fillId="0" borderId="45" xfId="1" applyFont="1" applyFill="1" applyBorder="1" applyAlignment="1">
      <alignment horizontal="center" vertical="center" wrapText="1"/>
    </xf>
    <xf numFmtId="0" fontId="1" fillId="0" borderId="45" xfId="1" applyFont="1" applyFill="1" applyBorder="1" applyAlignment="1">
      <alignment vertical="center"/>
    </xf>
    <xf numFmtId="0" fontId="9" fillId="0" borderId="45" xfId="1" applyFont="1" applyFill="1" applyBorder="1" applyAlignment="1">
      <alignment horizontal="center" vertical="center" shrinkToFit="1"/>
    </xf>
    <xf numFmtId="0" fontId="1" fillId="4" borderId="48" xfId="1" applyFill="1" applyBorder="1" applyAlignment="1">
      <alignment vertical="center" wrapText="1"/>
    </xf>
    <xf numFmtId="3" fontId="1" fillId="0" borderId="19" xfId="1" applyNumberFormat="1" applyFill="1" applyBorder="1" applyAlignment="1">
      <alignment horizontal="left" vertical="center" wrapText="1"/>
    </xf>
    <xf numFmtId="0" fontId="1" fillId="0" borderId="37" xfId="1" applyFont="1" applyFill="1" applyBorder="1" applyAlignment="1">
      <alignment horizontal="left" vertical="center"/>
    </xf>
    <xf numFmtId="38" fontId="0" fillId="0" borderId="40" xfId="2" applyFont="1" applyFill="1" applyBorder="1" applyAlignment="1" applyProtection="1">
      <alignment horizontal="right" vertical="center" wrapText="1"/>
    </xf>
    <xf numFmtId="0" fontId="7" fillId="5" borderId="7" xfId="1" applyFont="1" applyFill="1" applyBorder="1" applyAlignment="1">
      <alignment horizontal="left" vertical="center"/>
    </xf>
    <xf numFmtId="0" fontId="7" fillId="5" borderId="45" xfId="1" applyFont="1" applyFill="1" applyBorder="1" applyAlignment="1">
      <alignment horizontal="left" vertical="center"/>
    </xf>
    <xf numFmtId="0" fontId="7" fillId="5" borderId="45" xfId="1" applyFont="1" applyFill="1" applyBorder="1" applyAlignment="1">
      <alignment horizontal="left" vertical="center" wrapText="1"/>
    </xf>
    <xf numFmtId="0" fontId="10" fillId="5" borderId="45" xfId="1" applyFont="1" applyFill="1" applyBorder="1" applyAlignment="1">
      <alignment horizontal="left" vertical="center" wrapText="1"/>
    </xf>
    <xf numFmtId="0" fontId="11" fillId="5" borderId="46" xfId="1" applyFont="1" applyFill="1" applyBorder="1" applyAlignment="1">
      <alignment vertical="center"/>
    </xf>
    <xf numFmtId="38" fontId="0" fillId="5" borderId="50" xfId="2" applyFont="1" applyFill="1" applyBorder="1" applyAlignment="1">
      <alignment horizontal="left" vertical="center" wrapText="1"/>
    </xf>
    <xf numFmtId="0" fontId="8" fillId="0" borderId="0" xfId="1" applyFont="1">
      <alignment vertical="center"/>
    </xf>
    <xf numFmtId="0" fontId="8" fillId="0" borderId="0" xfId="1" applyFont="1" applyAlignment="1">
      <alignment horizontal="left" vertical="center"/>
    </xf>
    <xf numFmtId="0" fontId="8" fillId="0" borderId="34" xfId="1" applyFont="1" applyBorder="1" applyAlignment="1">
      <alignment horizontal="center" vertical="center"/>
    </xf>
    <xf numFmtId="0" fontId="8" fillId="0" borderId="51" xfId="1" applyFont="1" applyBorder="1" applyAlignment="1">
      <alignment horizontal="center" vertical="center"/>
    </xf>
    <xf numFmtId="0" fontId="16" fillId="0" borderId="52" xfId="1" applyFont="1" applyBorder="1" applyAlignment="1">
      <alignment horizontal="center" vertical="center" shrinkToFit="1"/>
    </xf>
    <xf numFmtId="38" fontId="8" fillId="0" borderId="51" xfId="2" applyFont="1" applyBorder="1" applyAlignment="1">
      <alignment vertical="center" shrinkToFit="1"/>
    </xf>
    <xf numFmtId="0" fontId="8" fillId="0" borderId="53" xfId="1" applyFont="1" applyBorder="1" applyAlignment="1">
      <alignment horizontal="left" vertical="center" shrinkToFit="1"/>
    </xf>
    <xf numFmtId="0" fontId="8" fillId="0" borderId="54" xfId="1" applyFont="1" applyBorder="1" applyAlignment="1">
      <alignment horizontal="center" vertical="center"/>
    </xf>
    <xf numFmtId="0" fontId="16" fillId="0" borderId="55" xfId="1" applyFont="1" applyBorder="1" applyAlignment="1">
      <alignment horizontal="center" vertical="center" shrinkToFit="1"/>
    </xf>
    <xf numFmtId="38" fontId="8" fillId="0" borderId="54" xfId="2" applyFont="1" applyBorder="1" applyAlignment="1">
      <alignment vertical="center" shrinkToFit="1"/>
    </xf>
    <xf numFmtId="0" fontId="8" fillId="0" borderId="56" xfId="1" applyFont="1" applyBorder="1" applyAlignment="1">
      <alignment horizontal="left" vertical="center" shrinkToFit="1"/>
    </xf>
    <xf numFmtId="0" fontId="8" fillId="0" borderId="57" xfId="1" applyFont="1" applyBorder="1" applyAlignment="1">
      <alignment horizontal="center" vertical="center"/>
    </xf>
    <xf numFmtId="0" fontId="16" fillId="0" borderId="58" xfId="1" applyFont="1" applyBorder="1" applyAlignment="1">
      <alignment horizontal="center" vertical="center" shrinkToFit="1"/>
    </xf>
    <xf numFmtId="38" fontId="8" fillId="0" borderId="57" xfId="2" applyFont="1" applyBorder="1" applyAlignment="1">
      <alignment vertical="center" shrinkToFit="1"/>
    </xf>
    <xf numFmtId="0" fontId="8" fillId="0" borderId="59" xfId="1" applyFont="1" applyBorder="1" applyAlignment="1">
      <alignment horizontal="left" vertical="center" shrinkToFit="1"/>
    </xf>
    <xf numFmtId="0" fontId="16" fillId="0" borderId="62" xfId="1" applyFont="1" applyBorder="1" applyAlignment="1">
      <alignment horizontal="center" vertical="center" shrinkToFit="1"/>
    </xf>
    <xf numFmtId="38" fontId="8" fillId="0" borderId="60" xfId="2" applyFont="1" applyBorder="1" applyAlignment="1">
      <alignment vertical="center" shrinkToFit="1"/>
    </xf>
    <xf numFmtId="0" fontId="8" fillId="0" borderId="63" xfId="1" applyFont="1" applyBorder="1" applyAlignment="1">
      <alignment horizontal="left" vertical="center" shrinkToFit="1"/>
    </xf>
    <xf numFmtId="0" fontId="16" fillId="0" borderId="64" xfId="1" applyFont="1" applyBorder="1" applyAlignment="1">
      <alignment horizontal="center" vertical="center" shrinkToFit="1"/>
    </xf>
    <xf numFmtId="0" fontId="8" fillId="0" borderId="21" xfId="1" applyFont="1" applyBorder="1" applyAlignment="1">
      <alignment horizontal="right" vertical="center"/>
    </xf>
    <xf numFmtId="0" fontId="8" fillId="0" borderId="21" xfId="1" applyFont="1" applyBorder="1">
      <alignment vertical="center"/>
    </xf>
    <xf numFmtId="40" fontId="8" fillId="0" borderId="31" xfId="2" applyNumberFormat="1" applyFont="1" applyBorder="1">
      <alignment vertical="center"/>
    </xf>
    <xf numFmtId="0" fontId="8" fillId="0" borderId="22" xfId="1" applyFont="1" applyBorder="1">
      <alignment vertical="center"/>
    </xf>
    <xf numFmtId="0" fontId="8" fillId="0" borderId="0" xfId="1" applyFont="1" applyAlignment="1">
      <alignment vertical="center" shrinkToFit="1"/>
    </xf>
    <xf numFmtId="0" fontId="8" fillId="0" borderId="0" xfId="1" applyFont="1" applyAlignment="1">
      <alignment horizontal="left" vertical="center" shrinkToFit="1"/>
    </xf>
    <xf numFmtId="38" fontId="8" fillId="0" borderId="56" xfId="2" applyFont="1" applyBorder="1" applyAlignment="1">
      <alignment horizontal="left" vertical="center" shrinkToFit="1"/>
    </xf>
    <xf numFmtId="38" fontId="8" fillId="0" borderId="59" xfId="2" applyFont="1" applyBorder="1" applyAlignment="1">
      <alignment horizontal="left" vertical="center" shrinkToFit="1"/>
    </xf>
    <xf numFmtId="38" fontId="8" fillId="0" borderId="63" xfId="2" applyFont="1" applyBorder="1" applyAlignment="1">
      <alignment horizontal="left" vertical="center" shrinkToFit="1"/>
    </xf>
    <xf numFmtId="0" fontId="8" fillId="0" borderId="0" xfId="1" applyFont="1" applyBorder="1" applyAlignment="1">
      <alignment horizontal="center" vertical="center"/>
    </xf>
    <xf numFmtId="0" fontId="8" fillId="0" borderId="0" xfId="1" applyFont="1" applyBorder="1">
      <alignment vertical="center"/>
    </xf>
    <xf numFmtId="0" fontId="8" fillId="0" borderId="0" xfId="1" applyFont="1" applyBorder="1" applyAlignment="1">
      <alignment horizontal="left" vertical="center"/>
    </xf>
    <xf numFmtId="0" fontId="8" fillId="0" borderId="42" xfId="1" applyFont="1" applyBorder="1" applyAlignment="1">
      <alignment horizontal="center" vertical="center"/>
    </xf>
    <xf numFmtId="0" fontId="8" fillId="0" borderId="32" xfId="1" applyFont="1" applyBorder="1" applyAlignment="1">
      <alignment horizontal="center" vertical="center"/>
    </xf>
    <xf numFmtId="0" fontId="8" fillId="0" borderId="33" xfId="1" applyFont="1" applyBorder="1" applyAlignment="1">
      <alignment horizontal="center" vertical="center" shrinkToFit="1"/>
    </xf>
    <xf numFmtId="38" fontId="8" fillId="0" borderId="60" xfId="1" applyNumberFormat="1" applyFont="1" applyBorder="1" applyAlignment="1">
      <alignment vertical="center" shrinkToFit="1"/>
    </xf>
    <xf numFmtId="0" fontId="8" fillId="0" borderId="61" xfId="1" applyFont="1" applyBorder="1" applyAlignment="1">
      <alignment horizontal="left" vertical="center"/>
    </xf>
    <xf numFmtId="0" fontId="8" fillId="0" borderId="63" xfId="1" applyFont="1" applyBorder="1" applyAlignment="1">
      <alignment horizontal="left" vertical="center"/>
    </xf>
    <xf numFmtId="38" fontId="8" fillId="0" borderId="61" xfId="1" applyNumberFormat="1" applyFont="1" applyBorder="1" applyAlignment="1">
      <alignment vertical="center" shrinkToFit="1"/>
    </xf>
    <xf numFmtId="0" fontId="18" fillId="0" borderId="0" xfId="1" applyFont="1">
      <alignment vertical="center"/>
    </xf>
    <xf numFmtId="179" fontId="0" fillId="2" borderId="19" xfId="2" applyNumberFormat="1" applyFont="1" applyFill="1" applyBorder="1" applyAlignment="1">
      <alignment horizontal="right" vertical="center" wrapText="1"/>
    </xf>
    <xf numFmtId="179" fontId="0" fillId="5" borderId="43" xfId="2" applyNumberFormat="1" applyFont="1" applyFill="1" applyBorder="1" applyAlignment="1">
      <alignment horizontal="right" vertical="center" wrapText="1"/>
    </xf>
    <xf numFmtId="0" fontId="8" fillId="0" borderId="42" xfId="1" applyFont="1" applyFill="1" applyBorder="1" applyAlignment="1">
      <alignment vertical="center"/>
    </xf>
    <xf numFmtId="0" fontId="8" fillId="0" borderId="32" xfId="1" applyFont="1" applyFill="1" applyBorder="1" applyAlignment="1">
      <alignment vertical="center"/>
    </xf>
    <xf numFmtId="0" fontId="1" fillId="0" borderId="42" xfId="1" applyFill="1" applyBorder="1" applyAlignment="1">
      <alignment vertical="center"/>
    </xf>
    <xf numFmtId="0" fontId="1" fillId="0" borderId="32" xfId="1" applyFill="1" applyBorder="1" applyAlignment="1">
      <alignment vertical="center"/>
    </xf>
    <xf numFmtId="0" fontId="1" fillId="0" borderId="47" xfId="1" applyFill="1" applyBorder="1" applyAlignment="1">
      <alignment vertical="center"/>
    </xf>
    <xf numFmtId="0" fontId="1" fillId="0" borderId="17" xfId="1" applyFill="1" applyBorder="1" applyAlignment="1">
      <alignment vertical="center"/>
    </xf>
    <xf numFmtId="0" fontId="1" fillId="0" borderId="65" xfId="1" applyFill="1" applyBorder="1" applyAlignment="1">
      <alignment vertical="center"/>
    </xf>
    <xf numFmtId="0" fontId="1" fillId="0" borderId="26" xfId="1" applyFill="1" applyBorder="1" applyAlignment="1">
      <alignment vertical="center"/>
    </xf>
    <xf numFmtId="0" fontId="1" fillId="0" borderId="32" xfId="1" applyFill="1" applyBorder="1" applyAlignment="1">
      <alignment vertical="center" wrapText="1"/>
    </xf>
    <xf numFmtId="0" fontId="8" fillId="0" borderId="32" xfId="1" applyFont="1" applyFill="1" applyBorder="1" applyAlignment="1">
      <alignment horizontal="left" vertical="center"/>
    </xf>
    <xf numFmtId="40" fontId="0" fillId="0" borderId="34" xfId="2" applyNumberFormat="1" applyFont="1" applyFill="1" applyBorder="1" applyAlignment="1">
      <alignment horizontal="right" vertical="center" wrapText="1"/>
    </xf>
    <xf numFmtId="0" fontId="1" fillId="0" borderId="7" xfId="1" applyFill="1" applyBorder="1" applyAlignment="1">
      <alignment vertical="center" wrapText="1"/>
    </xf>
    <xf numFmtId="0" fontId="1" fillId="0" borderId="33" xfId="1" applyFill="1" applyBorder="1" applyAlignment="1">
      <alignment horizontal="center" vertical="center"/>
    </xf>
    <xf numFmtId="38" fontId="0" fillId="0" borderId="14" xfId="2" applyFont="1" applyFill="1" applyBorder="1" applyAlignment="1">
      <alignment horizontal="right" vertical="center" wrapText="1"/>
    </xf>
    <xf numFmtId="40" fontId="0" fillId="0" borderId="14" xfId="2" applyNumberFormat="1" applyFont="1" applyFill="1" applyBorder="1" applyAlignment="1">
      <alignment horizontal="right" vertical="center" wrapText="1"/>
    </xf>
    <xf numFmtId="177" fontId="1" fillId="0" borderId="15" xfId="1" applyNumberFormat="1" applyFill="1" applyBorder="1" applyAlignment="1">
      <alignment vertical="center" wrapText="1"/>
    </xf>
    <xf numFmtId="0" fontId="7" fillId="0" borderId="9" xfId="1" applyFont="1" applyFill="1" applyBorder="1" applyAlignment="1">
      <alignment horizontal="left" vertical="center"/>
    </xf>
    <xf numFmtId="0" fontId="7" fillId="0" borderId="9" xfId="1" applyFont="1" applyFill="1" applyBorder="1" applyAlignment="1">
      <alignment horizontal="left" vertical="center" wrapText="1"/>
    </xf>
    <xf numFmtId="38" fontId="0" fillId="0" borderId="9" xfId="2" applyFont="1" applyFill="1" applyBorder="1" applyAlignment="1">
      <alignment horizontal="right" vertical="center" wrapText="1"/>
    </xf>
    <xf numFmtId="38" fontId="1" fillId="0" borderId="9" xfId="2" applyFont="1" applyFill="1" applyBorder="1" applyAlignment="1">
      <alignment horizontal="left" vertical="center" wrapText="1"/>
    </xf>
    <xf numFmtId="0" fontId="7" fillId="0" borderId="45" xfId="1" applyFont="1" applyFill="1" applyBorder="1" applyAlignment="1">
      <alignment horizontal="left" vertical="center"/>
    </xf>
    <xf numFmtId="0" fontId="7" fillId="0" borderId="45" xfId="1" applyFont="1" applyFill="1" applyBorder="1" applyAlignment="1">
      <alignment horizontal="left" vertical="center" wrapText="1"/>
    </xf>
    <xf numFmtId="38" fontId="0" fillId="0" borderId="45" xfId="2" applyFont="1" applyFill="1" applyBorder="1" applyAlignment="1">
      <alignment horizontal="right" vertical="center" wrapText="1"/>
    </xf>
    <xf numFmtId="38" fontId="1" fillId="0" borderId="45" xfId="2" applyFont="1" applyFill="1" applyBorder="1" applyAlignment="1">
      <alignment horizontal="left" vertical="center" wrapText="1"/>
    </xf>
    <xf numFmtId="0" fontId="7" fillId="0" borderId="8" xfId="1" applyFont="1" applyFill="1" applyBorder="1" applyAlignment="1">
      <alignment horizontal="left" vertical="center"/>
    </xf>
    <xf numFmtId="0" fontId="7" fillId="0" borderId="10" xfId="1" applyFont="1" applyFill="1" applyBorder="1" applyAlignment="1">
      <alignment horizontal="left" vertical="center" wrapText="1"/>
    </xf>
    <xf numFmtId="38" fontId="0" fillId="0" borderId="11" xfId="2" applyFont="1" applyFill="1" applyBorder="1" applyAlignment="1">
      <alignment horizontal="right" vertical="center" wrapText="1"/>
    </xf>
    <xf numFmtId="38" fontId="0" fillId="0" borderId="12" xfId="2" applyFont="1" applyFill="1" applyBorder="1" applyAlignment="1">
      <alignment horizontal="left" vertical="center" wrapText="1"/>
    </xf>
    <xf numFmtId="0" fontId="1" fillId="0" borderId="0" xfId="1" applyBorder="1" applyAlignment="1">
      <alignment vertical="center"/>
    </xf>
    <xf numFmtId="0" fontId="1" fillId="0" borderId="0" xfId="1" applyBorder="1">
      <alignment vertical="center"/>
    </xf>
    <xf numFmtId="0" fontId="7" fillId="0" borderId="0" xfId="1" applyFont="1" applyFill="1" applyBorder="1" applyAlignment="1">
      <alignment horizontal="left" vertical="center"/>
    </xf>
    <xf numFmtId="0" fontId="7" fillId="0" borderId="0" xfId="1" applyFont="1" applyFill="1" applyBorder="1" applyAlignment="1">
      <alignment horizontal="left" vertical="center" wrapText="1"/>
    </xf>
    <xf numFmtId="0" fontId="10" fillId="0" borderId="0" xfId="1" applyFont="1" applyFill="1" applyBorder="1" applyAlignment="1">
      <alignment horizontal="left" vertical="center" wrapText="1"/>
    </xf>
    <xf numFmtId="38" fontId="0" fillId="0" borderId="14" xfId="2" applyFont="1" applyFill="1" applyBorder="1" applyAlignment="1" applyProtection="1">
      <alignment horizontal="right" vertical="center" wrapText="1"/>
    </xf>
    <xf numFmtId="38" fontId="0" fillId="0" borderId="15" xfId="2" applyFont="1" applyFill="1" applyBorder="1" applyAlignment="1">
      <alignment horizontal="left" vertical="center" wrapText="1"/>
    </xf>
    <xf numFmtId="0" fontId="1" fillId="5" borderId="32" xfId="1" applyFont="1" applyFill="1" applyBorder="1" applyAlignment="1">
      <alignment vertical="center"/>
    </xf>
    <xf numFmtId="0" fontId="1" fillId="5" borderId="26" xfId="1" applyFont="1" applyFill="1" applyBorder="1" applyAlignment="1">
      <alignment vertical="center" wrapText="1"/>
    </xf>
    <xf numFmtId="0" fontId="9" fillId="5" borderId="27" xfId="1" applyFont="1" applyFill="1" applyBorder="1" applyAlignment="1">
      <alignment horizontal="center" vertical="center" shrinkToFit="1"/>
    </xf>
    <xf numFmtId="3" fontId="1" fillId="5" borderId="28" xfId="1" applyNumberFormat="1" applyFill="1" applyBorder="1">
      <alignment vertical="center"/>
    </xf>
    <xf numFmtId="178" fontId="1" fillId="5" borderId="28" xfId="1" applyNumberFormat="1" applyFill="1" applyBorder="1" applyAlignment="1">
      <alignment horizontal="right" vertical="center"/>
    </xf>
    <xf numFmtId="3" fontId="1" fillId="5" borderId="29" xfId="1" applyNumberFormat="1" applyFill="1" applyBorder="1" applyAlignment="1">
      <alignment horizontal="left" vertical="center" wrapText="1"/>
    </xf>
    <xf numFmtId="0" fontId="1" fillId="0" borderId="31" xfId="1" applyFont="1" applyFill="1" applyBorder="1" applyAlignment="1">
      <alignment vertical="center"/>
    </xf>
    <xf numFmtId="0" fontId="1" fillId="0" borderId="21" xfId="1" applyFont="1" applyFill="1" applyBorder="1" applyAlignment="1">
      <alignment vertical="center"/>
    </xf>
    <xf numFmtId="0" fontId="1" fillId="0" borderId="21" xfId="1" applyFont="1" applyFill="1" applyBorder="1" applyAlignment="1">
      <alignment vertical="center" wrapText="1"/>
    </xf>
    <xf numFmtId="0" fontId="9" fillId="0" borderId="22" xfId="1" applyFont="1" applyFill="1" applyBorder="1" applyAlignment="1">
      <alignment horizontal="center" vertical="center" shrinkToFit="1"/>
    </xf>
    <xf numFmtId="3" fontId="1" fillId="0" borderId="23" xfId="1" applyNumberFormat="1" applyFill="1" applyBorder="1">
      <alignment vertical="center"/>
    </xf>
    <xf numFmtId="178" fontId="1" fillId="0" borderId="23" xfId="1" applyNumberFormat="1" applyFill="1" applyBorder="1" applyAlignment="1">
      <alignment horizontal="right" vertical="center"/>
    </xf>
    <xf numFmtId="3" fontId="1" fillId="0" borderId="24" xfId="1" applyNumberFormat="1" applyFill="1" applyBorder="1" applyAlignment="1">
      <alignment horizontal="left" vertical="center" wrapText="1"/>
    </xf>
    <xf numFmtId="0" fontId="1" fillId="5" borderId="8" xfId="1" applyFill="1" applyBorder="1" applyAlignment="1">
      <alignment vertical="center"/>
    </xf>
    <xf numFmtId="0" fontId="1" fillId="5" borderId="38" xfId="1" applyFont="1" applyFill="1" applyBorder="1" applyAlignment="1">
      <alignment vertical="center"/>
    </xf>
    <xf numFmtId="0" fontId="1" fillId="5" borderId="38" xfId="1" applyFont="1" applyFill="1" applyBorder="1" applyAlignment="1">
      <alignment vertical="center" wrapText="1"/>
    </xf>
    <xf numFmtId="0" fontId="9" fillId="5" borderId="39" xfId="1" applyFont="1" applyFill="1" applyBorder="1" applyAlignment="1">
      <alignment horizontal="center" vertical="center" shrinkToFit="1"/>
    </xf>
    <xf numFmtId="3" fontId="1" fillId="5" borderId="40" xfId="1" applyNumberFormat="1" applyFill="1" applyBorder="1">
      <alignment vertical="center"/>
    </xf>
    <xf numFmtId="3" fontId="1" fillId="5" borderId="40" xfId="1" applyNumberFormat="1" applyFill="1" applyBorder="1" applyAlignment="1">
      <alignment vertical="center"/>
    </xf>
    <xf numFmtId="178" fontId="1" fillId="5" borderId="40" xfId="1" applyNumberFormat="1" applyFill="1" applyBorder="1" applyAlignment="1">
      <alignment horizontal="right" vertical="center"/>
    </xf>
    <xf numFmtId="3" fontId="1" fillId="5" borderId="41" xfId="1" applyNumberFormat="1" applyFill="1" applyBorder="1" applyAlignment="1">
      <alignment horizontal="left" vertical="center" wrapText="1"/>
    </xf>
    <xf numFmtId="0" fontId="7" fillId="4" borderId="38" xfId="1" applyFont="1" applyFill="1" applyBorder="1" applyAlignment="1">
      <alignment horizontal="right" vertical="center" wrapText="1"/>
    </xf>
    <xf numFmtId="0" fontId="21" fillId="0" borderId="33" xfId="1" applyFont="1" applyFill="1" applyBorder="1" applyAlignment="1">
      <alignment horizontal="center" vertical="center"/>
    </xf>
    <xf numFmtId="0" fontId="21" fillId="0" borderId="18" xfId="1" applyFont="1" applyFill="1" applyBorder="1" applyAlignment="1">
      <alignment horizontal="center" vertical="center"/>
    </xf>
    <xf numFmtId="0" fontId="7" fillId="4" borderId="38" xfId="1" applyFont="1" applyFill="1" applyBorder="1" applyAlignment="1">
      <alignment horizontal="right" vertical="center"/>
    </xf>
    <xf numFmtId="0" fontId="21" fillId="0" borderId="39" xfId="1" applyFont="1" applyFill="1" applyBorder="1" applyAlignment="1">
      <alignment horizontal="center" vertical="center"/>
    </xf>
    <xf numFmtId="0" fontId="21" fillId="0" borderId="13" xfId="1" applyFont="1" applyFill="1" applyBorder="1" applyAlignment="1">
      <alignment horizontal="center" vertical="center"/>
    </xf>
    <xf numFmtId="0" fontId="7" fillId="5" borderId="45" xfId="1" applyFont="1" applyFill="1" applyBorder="1" applyAlignment="1">
      <alignment horizontal="right" vertical="center" wrapText="1"/>
    </xf>
    <xf numFmtId="38" fontId="0" fillId="5" borderId="4" xfId="0" applyNumberFormat="1" applyFill="1" applyBorder="1">
      <alignment vertical="center"/>
    </xf>
    <xf numFmtId="38" fontId="0" fillId="5" borderId="5" xfId="0" applyNumberFormat="1" applyFill="1" applyBorder="1">
      <alignment vertical="center"/>
    </xf>
    <xf numFmtId="0" fontId="8" fillId="0" borderId="28" xfId="1" applyFont="1" applyBorder="1" applyAlignment="1">
      <alignment horizontal="center" vertical="center"/>
    </xf>
    <xf numFmtId="0" fontId="8" fillId="0" borderId="61" xfId="1" applyFont="1" applyBorder="1" applyAlignment="1">
      <alignment horizontal="left" vertical="center"/>
    </xf>
    <xf numFmtId="3" fontId="1" fillId="0" borderId="0" xfId="1" applyNumberFormat="1">
      <alignment vertical="center"/>
    </xf>
    <xf numFmtId="38" fontId="8" fillId="0" borderId="0" xfId="1" applyNumberFormat="1" applyFont="1">
      <alignment vertical="center"/>
    </xf>
    <xf numFmtId="180" fontId="8" fillId="0" borderId="54" xfId="2" applyNumberFormat="1" applyFont="1" applyBorder="1" applyAlignment="1">
      <alignment vertical="center" shrinkToFit="1"/>
    </xf>
    <xf numFmtId="3" fontId="19" fillId="0" borderId="29" xfId="1" applyNumberFormat="1" applyFont="1" applyFill="1" applyBorder="1" applyAlignment="1">
      <alignment horizontal="left" vertical="center" wrapText="1"/>
    </xf>
    <xf numFmtId="38" fontId="0" fillId="6" borderId="34" xfId="2" applyFont="1" applyFill="1" applyBorder="1" applyAlignment="1">
      <alignment horizontal="right" vertical="center" wrapText="1"/>
    </xf>
    <xf numFmtId="0" fontId="1" fillId="6" borderId="35" xfId="1" applyFill="1" applyBorder="1" applyAlignment="1">
      <alignment horizontal="left" vertical="center" wrapText="1"/>
    </xf>
    <xf numFmtId="178" fontId="0" fillId="6" borderId="34" xfId="2" applyNumberFormat="1" applyFont="1" applyFill="1" applyBorder="1" applyAlignment="1">
      <alignment horizontal="right" vertical="center" wrapText="1"/>
    </xf>
    <xf numFmtId="0" fontId="1" fillId="6" borderId="35" xfId="1" applyFill="1" applyBorder="1" applyAlignment="1">
      <alignment vertical="center" shrinkToFit="1"/>
    </xf>
    <xf numFmtId="0" fontId="1" fillId="6" borderId="35" xfId="1" applyFill="1" applyBorder="1" applyAlignment="1">
      <alignment vertical="center" wrapText="1"/>
    </xf>
    <xf numFmtId="38" fontId="0" fillId="6" borderId="19" xfId="2" applyFont="1" applyFill="1" applyBorder="1" applyAlignment="1">
      <alignment horizontal="right" vertical="center" wrapText="1"/>
    </xf>
    <xf numFmtId="0" fontId="1" fillId="6" borderId="20" xfId="1" applyFill="1" applyBorder="1" applyAlignment="1">
      <alignment horizontal="left" vertical="center" shrinkToFit="1"/>
    </xf>
    <xf numFmtId="3" fontId="1" fillId="6" borderId="34" xfId="1" applyNumberFormat="1" applyFill="1" applyBorder="1">
      <alignment vertical="center"/>
    </xf>
    <xf numFmtId="3" fontId="1" fillId="6" borderId="34" xfId="1" applyNumberFormat="1" applyFill="1" applyBorder="1" applyAlignment="1">
      <alignment vertical="center"/>
    </xf>
    <xf numFmtId="178" fontId="1" fillId="6" borderId="28" xfId="1" applyNumberFormat="1" applyFill="1" applyBorder="1" applyAlignment="1">
      <alignment horizontal="right" vertical="center"/>
    </xf>
    <xf numFmtId="3" fontId="1" fillId="6" borderId="29" xfId="1" applyNumberFormat="1" applyFill="1" applyBorder="1" applyAlignment="1">
      <alignment horizontal="left" vertical="center" wrapText="1"/>
    </xf>
    <xf numFmtId="3" fontId="1" fillId="6" borderId="28" xfId="1" applyNumberFormat="1" applyFill="1" applyBorder="1">
      <alignment vertical="center"/>
    </xf>
    <xf numFmtId="3" fontId="1" fillId="6" borderId="28" xfId="1" applyNumberFormat="1" applyFill="1" applyBorder="1" applyAlignment="1">
      <alignment vertical="center"/>
    </xf>
    <xf numFmtId="0" fontId="25" fillId="0" borderId="0" xfId="1" applyFont="1">
      <alignment vertical="center"/>
    </xf>
    <xf numFmtId="0" fontId="18" fillId="0" borderId="0" xfId="0" applyFont="1">
      <alignment vertical="center"/>
    </xf>
    <xf numFmtId="0" fontId="8" fillId="0" borderId="0" xfId="0" applyFont="1">
      <alignment vertical="center"/>
    </xf>
    <xf numFmtId="0" fontId="18" fillId="0" borderId="34" xfId="0" applyFont="1" applyBorder="1" applyAlignment="1">
      <alignment horizontal="center" vertical="center"/>
    </xf>
    <xf numFmtId="38" fontId="8" fillId="0" borderId="42" xfId="2" applyFont="1" applyBorder="1" applyAlignment="1">
      <alignment vertical="center" shrinkToFit="1"/>
    </xf>
    <xf numFmtId="0" fontId="8" fillId="0" borderId="33" xfId="0" applyFont="1" applyBorder="1" applyAlignment="1">
      <alignment horizontal="left" vertical="center" shrinkToFit="1"/>
    </xf>
    <xf numFmtId="0" fontId="8" fillId="0" borderId="32" xfId="0" applyFont="1" applyBorder="1" applyAlignment="1">
      <alignment horizontal="left" vertical="center" shrinkToFit="1"/>
    </xf>
    <xf numFmtId="38" fontId="8" fillId="7" borderId="42" xfId="2" applyFont="1" applyFill="1" applyBorder="1" applyAlignment="1">
      <alignment vertical="center" shrinkToFit="1"/>
    </xf>
    <xf numFmtId="0" fontId="8" fillId="7" borderId="33" xfId="0" applyFont="1" applyFill="1" applyBorder="1" applyAlignment="1">
      <alignment horizontal="left" vertical="center" shrinkToFit="1"/>
    </xf>
    <xf numFmtId="0" fontId="8" fillId="7" borderId="32" xfId="0" applyFont="1" applyFill="1" applyBorder="1" applyAlignment="1">
      <alignment horizontal="left" vertical="center" shrinkToFit="1"/>
    </xf>
    <xf numFmtId="0" fontId="1" fillId="0" borderId="15" xfId="1" applyFill="1" applyBorder="1" applyAlignment="1">
      <alignment horizontal="left" vertical="center" wrapText="1"/>
    </xf>
    <xf numFmtId="0" fontId="1" fillId="0" borderId="35" xfId="1" applyFill="1" applyBorder="1" applyAlignment="1">
      <alignment horizontal="left" vertical="center" wrapText="1"/>
    </xf>
    <xf numFmtId="40" fontId="0" fillId="0" borderId="43" xfId="2" applyNumberFormat="1" applyFont="1" applyFill="1" applyBorder="1" applyAlignment="1">
      <alignment horizontal="right" vertical="center" wrapText="1"/>
    </xf>
    <xf numFmtId="177" fontId="1" fillId="0" borderId="50" xfId="1" applyNumberFormat="1" applyFill="1" applyBorder="1" applyAlignment="1">
      <alignment vertical="center" wrapText="1"/>
    </xf>
    <xf numFmtId="38" fontId="0" fillId="7" borderId="43" xfId="2" applyFont="1" applyFill="1" applyBorder="1" applyAlignment="1">
      <alignment horizontal="right" vertical="center" wrapText="1"/>
    </xf>
    <xf numFmtId="0" fontId="1" fillId="7" borderId="46" xfId="1" applyFill="1" applyBorder="1" applyAlignment="1">
      <alignment horizontal="center" vertical="center"/>
    </xf>
    <xf numFmtId="0" fontId="1" fillId="8" borderId="42" xfId="1" applyFont="1" applyFill="1" applyBorder="1" applyAlignment="1">
      <alignment vertical="center"/>
    </xf>
    <xf numFmtId="0" fontId="1" fillId="8" borderId="32" xfId="1" applyFont="1" applyFill="1" applyBorder="1" applyAlignment="1">
      <alignment vertical="center"/>
    </xf>
    <xf numFmtId="0" fontId="1" fillId="8" borderId="32" xfId="1" applyFont="1" applyFill="1" applyBorder="1" applyAlignment="1">
      <alignment horizontal="right" vertical="center" wrapText="1"/>
    </xf>
    <xf numFmtId="0" fontId="9" fillId="8" borderId="33" xfId="1" applyFont="1" applyFill="1" applyBorder="1" applyAlignment="1">
      <alignment horizontal="center" vertical="center" shrinkToFit="1"/>
    </xf>
    <xf numFmtId="3" fontId="1" fillId="8" borderId="34" xfId="1" applyNumberFormat="1" applyFill="1" applyBorder="1">
      <alignment vertical="center"/>
    </xf>
    <xf numFmtId="178" fontId="1" fillId="8" borderId="34" xfId="1" applyNumberFormat="1" applyFill="1" applyBorder="1" applyAlignment="1">
      <alignment horizontal="right" vertical="center"/>
    </xf>
    <xf numFmtId="0" fontId="1" fillId="9" borderId="32" xfId="1" applyFont="1" applyFill="1" applyBorder="1" applyAlignment="1">
      <alignment vertical="center"/>
    </xf>
    <xf numFmtId="0" fontId="1" fillId="9" borderId="26" xfId="1" applyFont="1" applyFill="1" applyBorder="1" applyAlignment="1">
      <alignment vertical="center" wrapText="1"/>
    </xf>
    <xf numFmtId="0" fontId="9" fillId="9" borderId="27" xfId="1" applyFont="1" applyFill="1" applyBorder="1" applyAlignment="1">
      <alignment horizontal="center" vertical="center" shrinkToFit="1"/>
    </xf>
    <xf numFmtId="3" fontId="1" fillId="9" borderId="28" xfId="1" applyNumberFormat="1" applyFill="1" applyBorder="1">
      <alignment vertical="center"/>
    </xf>
    <xf numFmtId="178" fontId="1" fillId="9" borderId="34" xfId="1" applyNumberFormat="1" applyFill="1" applyBorder="1" applyAlignment="1">
      <alignment horizontal="right" vertical="center"/>
    </xf>
    <xf numFmtId="3" fontId="1" fillId="9" borderId="29" xfId="1" applyNumberFormat="1" applyFill="1" applyBorder="1" applyAlignment="1">
      <alignment horizontal="left" vertical="center" wrapText="1"/>
    </xf>
    <xf numFmtId="3" fontId="1" fillId="8" borderId="35" xfId="1" applyNumberFormat="1" applyFill="1" applyBorder="1" applyAlignment="1">
      <alignment horizontal="left" vertical="center" wrapText="1"/>
    </xf>
    <xf numFmtId="0" fontId="1" fillId="11" borderId="32" xfId="1" applyFont="1" applyFill="1" applyBorder="1" applyAlignment="1">
      <alignment vertical="center"/>
    </xf>
    <xf numFmtId="0" fontId="1" fillId="11" borderId="32" xfId="1" applyFont="1" applyFill="1" applyBorder="1" applyAlignment="1">
      <alignment vertical="center" wrapText="1"/>
    </xf>
    <xf numFmtId="0" fontId="9" fillId="11" borderId="33" xfId="1" applyFont="1" applyFill="1" applyBorder="1" applyAlignment="1">
      <alignment horizontal="center" vertical="center" shrinkToFit="1"/>
    </xf>
    <xf numFmtId="3" fontId="1" fillId="11" borderId="34" xfId="1" applyNumberFormat="1" applyFill="1" applyBorder="1">
      <alignment vertical="center"/>
    </xf>
    <xf numFmtId="3" fontId="1" fillId="11" borderId="34" xfId="1" applyNumberFormat="1" applyFill="1" applyBorder="1" applyAlignment="1">
      <alignment vertical="center"/>
    </xf>
    <xf numFmtId="178" fontId="1" fillId="11" borderId="34" xfId="1" applyNumberFormat="1" applyFill="1" applyBorder="1" applyAlignment="1">
      <alignment horizontal="right" vertical="center"/>
    </xf>
    <xf numFmtId="3" fontId="1" fillId="11" borderId="35" xfId="1" applyNumberFormat="1" applyFill="1" applyBorder="1" applyAlignment="1">
      <alignment horizontal="left" vertical="center" wrapText="1"/>
    </xf>
    <xf numFmtId="0" fontId="1" fillId="0" borderId="36" xfId="1" applyFill="1" applyBorder="1" applyAlignment="1">
      <alignment horizontal="center" vertical="center"/>
    </xf>
    <xf numFmtId="0" fontId="1" fillId="0" borderId="45" xfId="1" applyFill="1" applyBorder="1" applyAlignment="1">
      <alignment horizontal="center" vertical="center"/>
    </xf>
    <xf numFmtId="0" fontId="1" fillId="0" borderId="46" xfId="1" applyFill="1" applyBorder="1" applyAlignment="1">
      <alignment horizontal="center" vertical="center"/>
    </xf>
    <xf numFmtId="0" fontId="1" fillId="0" borderId="43" xfId="1" applyFont="1" applyFill="1" applyBorder="1" applyAlignment="1">
      <alignment horizontal="center" vertical="center"/>
    </xf>
    <xf numFmtId="0" fontId="1" fillId="0" borderId="43" xfId="1" applyFont="1" applyFill="1" applyBorder="1" applyAlignment="1">
      <alignment horizontal="center" vertical="center" shrinkToFit="1"/>
    </xf>
    <xf numFmtId="0" fontId="1" fillId="10" borderId="34" xfId="1" applyFill="1" applyBorder="1" applyAlignment="1">
      <alignment horizontal="center" vertical="center"/>
    </xf>
    <xf numFmtId="0" fontId="1" fillId="0" borderId="34" xfId="1" applyBorder="1">
      <alignment vertical="center"/>
    </xf>
    <xf numFmtId="38" fontId="0" fillId="0" borderId="34" xfId="2" applyFont="1" applyBorder="1">
      <alignment vertical="center"/>
    </xf>
    <xf numFmtId="0" fontId="1" fillId="0" borderId="66" xfId="1" applyBorder="1">
      <alignment vertical="center"/>
    </xf>
    <xf numFmtId="38" fontId="0" fillId="0" borderId="66" xfId="2" applyFont="1" applyBorder="1">
      <alignment vertical="center"/>
    </xf>
    <xf numFmtId="0" fontId="1" fillId="0" borderId="23" xfId="1" applyBorder="1">
      <alignment vertical="center"/>
    </xf>
    <xf numFmtId="38" fontId="0" fillId="0" borderId="23" xfId="2" applyFont="1" applyBorder="1">
      <alignment vertical="center"/>
    </xf>
    <xf numFmtId="38" fontId="0" fillId="0" borderId="0" xfId="2" applyFont="1">
      <alignment vertical="center"/>
    </xf>
    <xf numFmtId="0" fontId="1" fillId="0" borderId="67" xfId="1" applyBorder="1">
      <alignment vertical="center"/>
    </xf>
    <xf numFmtId="38" fontId="0" fillId="7" borderId="5" xfId="2" applyFont="1" applyFill="1" applyBorder="1">
      <alignment vertical="center"/>
    </xf>
    <xf numFmtId="38" fontId="0" fillId="7" borderId="44" xfId="2" applyFont="1" applyFill="1" applyBorder="1">
      <alignment vertical="center"/>
    </xf>
    <xf numFmtId="10" fontId="0" fillId="0" borderId="34" xfId="2" applyNumberFormat="1" applyFont="1" applyFill="1" applyBorder="1">
      <alignment vertical="center"/>
    </xf>
    <xf numFmtId="176" fontId="27" fillId="0" borderId="14" xfId="0" applyNumberFormat="1" applyFont="1" applyFill="1" applyBorder="1" applyAlignment="1">
      <alignment horizontal="center" vertical="center"/>
    </xf>
    <xf numFmtId="176" fontId="19" fillId="0" borderId="14" xfId="0" applyNumberFormat="1" applyFont="1" applyFill="1" applyBorder="1" applyAlignment="1">
      <alignment horizontal="center" vertical="center"/>
    </xf>
    <xf numFmtId="0" fontId="14" fillId="10" borderId="34" xfId="0" applyFont="1" applyFill="1" applyBorder="1" applyAlignment="1">
      <alignment horizontal="center" vertical="center"/>
    </xf>
    <xf numFmtId="176" fontId="14" fillId="0" borderId="34" xfId="0" applyNumberFormat="1" applyFont="1" applyFill="1" applyBorder="1" applyAlignment="1">
      <alignment horizontal="center" vertical="center"/>
    </xf>
    <xf numFmtId="0" fontId="1" fillId="0" borderId="4" xfId="1" applyFill="1" applyBorder="1" applyAlignment="1">
      <alignment horizontal="left" vertical="center" shrinkToFit="1"/>
    </xf>
    <xf numFmtId="0" fontId="1" fillId="0" borderId="6" xfId="1" applyFill="1" applyBorder="1" applyAlignment="1">
      <alignment horizontal="left" vertical="center" shrinkToFit="1"/>
    </xf>
    <xf numFmtId="0" fontId="1" fillId="0" borderId="12" xfId="1" applyFill="1" applyBorder="1" applyAlignment="1">
      <alignment horizontal="center" vertical="center" wrapText="1"/>
    </xf>
    <xf numFmtId="0" fontId="1" fillId="0" borderId="15" xfId="1" applyFill="1" applyBorder="1" applyAlignment="1">
      <alignment horizontal="center" vertical="center"/>
    </xf>
    <xf numFmtId="177" fontId="1" fillId="0" borderId="29" xfId="1" applyNumberFormat="1" applyFill="1" applyBorder="1" applyAlignment="1">
      <alignment horizontal="left" vertical="center" wrapText="1"/>
    </xf>
    <xf numFmtId="0" fontId="1" fillId="0" borderId="15" xfId="1" applyFill="1" applyBorder="1" applyAlignment="1">
      <alignment horizontal="left" vertical="center" wrapText="1"/>
    </xf>
    <xf numFmtId="0" fontId="7" fillId="0" borderId="47" xfId="1" applyFont="1" applyFill="1" applyBorder="1" applyAlignment="1">
      <alignment horizontal="left" vertical="center"/>
    </xf>
    <xf numFmtId="0" fontId="7" fillId="0" borderId="17" xfId="1" applyFont="1" applyFill="1" applyBorder="1" applyAlignment="1">
      <alignment horizontal="left" vertical="center"/>
    </xf>
    <xf numFmtId="0" fontId="10" fillId="0" borderId="2" xfId="1" applyFont="1" applyFill="1" applyBorder="1" applyAlignment="1">
      <alignment horizontal="left" vertical="center" wrapText="1"/>
    </xf>
    <xf numFmtId="0" fontId="11" fillId="0" borderId="3" xfId="1" applyFont="1" applyFill="1" applyBorder="1" applyAlignment="1">
      <alignment vertical="center"/>
    </xf>
    <xf numFmtId="0" fontId="1" fillId="0" borderId="34" xfId="1" applyFill="1" applyBorder="1" applyAlignment="1">
      <alignment horizontal="left" vertical="center" wrapText="1"/>
    </xf>
    <xf numFmtId="0" fontId="1" fillId="0" borderId="34" xfId="1" applyFill="1" applyBorder="1" applyAlignment="1">
      <alignment horizontal="left" vertical="center"/>
    </xf>
    <xf numFmtId="0" fontId="1" fillId="0" borderId="19" xfId="1" applyFill="1" applyBorder="1" applyAlignment="1">
      <alignment horizontal="left" vertical="center"/>
    </xf>
    <xf numFmtId="0" fontId="7" fillId="0" borderId="1" xfId="1" applyFont="1" applyBorder="1" applyAlignment="1">
      <alignment horizontal="left" vertical="center" shrinkToFit="1"/>
    </xf>
    <xf numFmtId="0" fontId="7" fillId="0" borderId="2" xfId="1" applyFont="1" applyBorder="1" applyAlignment="1">
      <alignment horizontal="left" vertical="center" shrinkToFit="1"/>
    </xf>
    <xf numFmtId="0" fontId="7" fillId="0" borderId="3" xfId="1" applyFont="1" applyBorder="1" applyAlignment="1">
      <alignment horizontal="left" vertical="center" shrinkToFit="1"/>
    </xf>
    <xf numFmtId="0" fontId="7" fillId="0" borderId="4" xfId="1" applyFont="1" applyFill="1" applyBorder="1" applyAlignment="1">
      <alignment horizontal="left" vertical="center" shrinkToFit="1"/>
    </xf>
    <xf numFmtId="0" fontId="7" fillId="0" borderId="2" xfId="1" applyFont="1" applyFill="1" applyBorder="1" applyAlignment="1">
      <alignment horizontal="left" vertical="center" shrinkToFit="1"/>
    </xf>
    <xf numFmtId="0" fontId="7" fillId="0" borderId="3" xfId="1" applyFont="1" applyFill="1" applyBorder="1" applyAlignment="1">
      <alignment horizontal="left" vertical="center" shrinkToFit="1"/>
    </xf>
    <xf numFmtId="0" fontId="1" fillId="0" borderId="28" xfId="1" applyFont="1" applyFill="1" applyBorder="1" applyAlignment="1">
      <alignment horizontal="center" vertical="center" wrapText="1"/>
    </xf>
    <xf numFmtId="0" fontId="1" fillId="0" borderId="14" xfId="1" applyFont="1" applyFill="1" applyBorder="1" applyAlignment="1">
      <alignment horizontal="center" vertical="center" wrapText="1"/>
    </xf>
    <xf numFmtId="0" fontId="1" fillId="0" borderId="23" xfId="1" applyFont="1" applyFill="1" applyBorder="1" applyAlignment="1">
      <alignment horizontal="center" vertical="center" wrapText="1"/>
    </xf>
    <xf numFmtId="0" fontId="14" fillId="0" borderId="25" xfId="1" applyFont="1" applyFill="1" applyBorder="1" applyAlignment="1">
      <alignment horizontal="center" vertical="center" wrapText="1"/>
    </xf>
    <xf numFmtId="0" fontId="14" fillId="0" borderId="27" xfId="1" applyFont="1" applyFill="1" applyBorder="1" applyAlignment="1">
      <alignment horizontal="center" vertical="center" wrapText="1"/>
    </xf>
    <xf numFmtId="0" fontId="1" fillId="0" borderId="25" xfId="1" applyFont="1" applyFill="1" applyBorder="1" applyAlignment="1">
      <alignment horizontal="center" vertical="center" wrapText="1"/>
    </xf>
    <xf numFmtId="0" fontId="1" fillId="0" borderId="27" xfId="1" applyFont="1" applyFill="1" applyBorder="1" applyAlignment="1">
      <alignment horizontal="center" vertical="center" wrapText="1"/>
    </xf>
    <xf numFmtId="0" fontId="1" fillId="0" borderId="31" xfId="1" applyFont="1" applyFill="1" applyBorder="1" applyAlignment="1">
      <alignment horizontal="center" vertical="center" wrapText="1"/>
    </xf>
    <xf numFmtId="0" fontId="1" fillId="0" borderId="22" xfId="1" applyFont="1" applyFill="1" applyBorder="1" applyAlignment="1">
      <alignment horizontal="center" vertical="center" wrapText="1"/>
    </xf>
    <xf numFmtId="0" fontId="7" fillId="5" borderId="49" xfId="1" applyFont="1" applyFill="1" applyBorder="1" applyAlignment="1">
      <alignment horizontal="center" vertical="center" textRotation="255"/>
    </xf>
    <xf numFmtId="0" fontId="7" fillId="5" borderId="48" xfId="1" applyFont="1" applyFill="1" applyBorder="1" applyAlignment="1">
      <alignment horizontal="center" vertical="center" textRotation="255"/>
    </xf>
    <xf numFmtId="0" fontId="1" fillId="0" borderId="50" xfId="1" applyFill="1" applyBorder="1" applyAlignment="1">
      <alignment horizontal="center" vertical="center"/>
    </xf>
    <xf numFmtId="0" fontId="1" fillId="9" borderId="25" xfId="1" applyFont="1" applyFill="1" applyBorder="1" applyAlignment="1">
      <alignment horizontal="center" vertical="center" textRotation="255"/>
    </xf>
    <xf numFmtId="0" fontId="1" fillId="9" borderId="26" xfId="1" applyFont="1" applyFill="1" applyBorder="1" applyAlignment="1">
      <alignment horizontal="center" vertical="center" textRotation="255"/>
    </xf>
    <xf numFmtId="0" fontId="1" fillId="9" borderId="30" xfId="1" applyFont="1" applyFill="1" applyBorder="1" applyAlignment="1">
      <alignment horizontal="center" vertical="center" textRotation="255"/>
    </xf>
    <xf numFmtId="0" fontId="1" fillId="9" borderId="0" xfId="1" applyFont="1" applyFill="1" applyBorder="1" applyAlignment="1">
      <alignment horizontal="center" vertical="center" textRotation="255"/>
    </xf>
    <xf numFmtId="0" fontId="1" fillId="9" borderId="31" xfId="1" applyFont="1" applyFill="1" applyBorder="1" applyAlignment="1">
      <alignment horizontal="center" vertical="center" textRotation="255"/>
    </xf>
    <xf numFmtId="0" fontId="1" fillId="9" borderId="21" xfId="1" applyFont="1" applyFill="1" applyBorder="1" applyAlignment="1">
      <alignment horizontal="center" vertical="center" textRotation="255"/>
    </xf>
    <xf numFmtId="0" fontId="1" fillId="5" borderId="25" xfId="1" applyFont="1" applyFill="1" applyBorder="1" applyAlignment="1">
      <alignment horizontal="center" vertical="center" textRotation="255"/>
    </xf>
    <xf numFmtId="0" fontId="1" fillId="5" borderId="27" xfId="1" applyFont="1" applyFill="1" applyBorder="1" applyAlignment="1">
      <alignment horizontal="center" vertical="center" textRotation="255"/>
    </xf>
    <xf numFmtId="0" fontId="1" fillId="5" borderId="30" xfId="1" applyFont="1" applyFill="1" applyBorder="1" applyAlignment="1">
      <alignment horizontal="center" vertical="center" textRotation="255"/>
    </xf>
    <xf numFmtId="0" fontId="1" fillId="5" borderId="13" xfId="1" applyFont="1" applyFill="1" applyBorder="1" applyAlignment="1">
      <alignment horizontal="center" vertical="center" textRotation="255"/>
    </xf>
    <xf numFmtId="0" fontId="1" fillId="5" borderId="31" xfId="1" applyFont="1" applyFill="1" applyBorder="1" applyAlignment="1">
      <alignment horizontal="center" vertical="center" textRotation="255"/>
    </xf>
    <xf numFmtId="0" fontId="1" fillId="5" borderId="21" xfId="1" applyFont="1" applyFill="1" applyBorder="1" applyAlignment="1">
      <alignment horizontal="center" vertical="center" textRotation="255"/>
    </xf>
    <xf numFmtId="0" fontId="1" fillId="11" borderId="25" xfId="1" applyFont="1" applyFill="1" applyBorder="1" applyAlignment="1">
      <alignment horizontal="center" vertical="center" textRotation="255"/>
    </xf>
    <xf numFmtId="0" fontId="1" fillId="11" borderId="27" xfId="1" applyFont="1" applyFill="1" applyBorder="1" applyAlignment="1">
      <alignment horizontal="center" vertical="center" textRotation="255"/>
    </xf>
    <xf numFmtId="0" fontId="1" fillId="11" borderId="30" xfId="1" applyFont="1" applyFill="1" applyBorder="1" applyAlignment="1">
      <alignment horizontal="center" vertical="center" textRotation="255"/>
    </xf>
    <xf numFmtId="0" fontId="1" fillId="11" borderId="13" xfId="1" applyFont="1" applyFill="1" applyBorder="1" applyAlignment="1">
      <alignment horizontal="center" vertical="center" textRotation="255"/>
    </xf>
    <xf numFmtId="0" fontId="1" fillId="11" borderId="31" xfId="1" applyFont="1" applyFill="1" applyBorder="1" applyAlignment="1">
      <alignment horizontal="center" vertical="center" textRotation="255"/>
    </xf>
    <xf numFmtId="0" fontId="1" fillId="11" borderId="21" xfId="1" applyFont="1" applyFill="1" applyBorder="1" applyAlignment="1">
      <alignment horizontal="center" vertical="center" textRotation="255"/>
    </xf>
    <xf numFmtId="0" fontId="1" fillId="5" borderId="49" xfId="1" applyFill="1" applyBorder="1" applyAlignment="1">
      <alignment horizontal="center" vertical="center" textRotation="255"/>
    </xf>
    <xf numFmtId="0" fontId="1" fillId="5" borderId="48" xfId="1" applyFill="1" applyBorder="1" applyAlignment="1">
      <alignment horizontal="center" vertical="center" textRotation="255"/>
    </xf>
    <xf numFmtId="0" fontId="23" fillId="0" borderId="42" xfId="1" applyFont="1" applyBorder="1" applyAlignment="1">
      <alignment horizontal="center" vertical="center" shrinkToFit="1"/>
    </xf>
    <xf numFmtId="0" fontId="23" fillId="0" borderId="33" xfId="1" applyFont="1" applyBorder="1" applyAlignment="1">
      <alignment horizontal="center" vertical="center" shrinkToFit="1"/>
    </xf>
    <xf numFmtId="0" fontId="15" fillId="0" borderId="0" xfId="1" applyFont="1" applyAlignment="1">
      <alignment horizontal="center" vertical="center"/>
    </xf>
    <xf numFmtId="0" fontId="8" fillId="0" borderId="34" xfId="1" applyFont="1" applyBorder="1" applyAlignment="1">
      <alignment horizontal="center" vertical="center" shrinkToFit="1"/>
    </xf>
    <xf numFmtId="0" fontId="8" fillId="0" borderId="28" xfId="1" applyFont="1" applyBorder="1" applyAlignment="1">
      <alignment horizontal="center" vertical="center"/>
    </xf>
    <xf numFmtId="0" fontId="8" fillId="0" borderId="23" xfId="1" applyFont="1" applyBorder="1" applyAlignment="1">
      <alignment horizontal="center" vertical="center"/>
    </xf>
    <xf numFmtId="0" fontId="8" fillId="0" borderId="25" xfId="1" applyFont="1" applyBorder="1" applyAlignment="1">
      <alignment horizontal="center" vertical="center"/>
    </xf>
    <xf numFmtId="0" fontId="8" fillId="0" borderId="27" xfId="1" applyFont="1" applyBorder="1" applyAlignment="1">
      <alignment horizontal="center" vertical="center"/>
    </xf>
    <xf numFmtId="0" fontId="8" fillId="0" borderId="31" xfId="1" applyFont="1" applyBorder="1" applyAlignment="1">
      <alignment horizontal="center" vertical="center"/>
    </xf>
    <xf numFmtId="0" fontId="8" fillId="0" borderId="22" xfId="1" applyFont="1" applyBorder="1" applyAlignment="1">
      <alignment horizontal="center" vertical="center"/>
    </xf>
    <xf numFmtId="0" fontId="8" fillId="0" borderId="14" xfId="1" applyFont="1" applyBorder="1" applyAlignment="1">
      <alignment horizontal="center" vertical="center"/>
    </xf>
    <xf numFmtId="0" fontId="17" fillId="0" borderId="28" xfId="1" applyFont="1" applyBorder="1" applyAlignment="1">
      <alignment horizontal="left" vertical="top" wrapText="1"/>
    </xf>
    <xf numFmtId="0" fontId="17" fillId="0" borderId="14" xfId="1" applyFont="1" applyBorder="1" applyAlignment="1">
      <alignment horizontal="left" vertical="top" wrapText="1"/>
    </xf>
    <xf numFmtId="0" fontId="17" fillId="0" borderId="23" xfId="1" applyFont="1" applyBorder="1" applyAlignment="1">
      <alignment horizontal="left" vertical="top" wrapText="1"/>
    </xf>
    <xf numFmtId="0" fontId="8" fillId="0" borderId="28" xfId="1" applyFont="1" applyBorder="1" applyAlignment="1">
      <alignment horizontal="center" vertical="center" wrapText="1"/>
    </xf>
    <xf numFmtId="0" fontId="8" fillId="0" borderId="14" xfId="1" applyFont="1" applyBorder="1" applyAlignment="1">
      <alignment horizontal="center" vertical="center" wrapText="1"/>
    </xf>
    <xf numFmtId="0" fontId="8" fillId="0" borderId="23" xfId="1" applyFont="1" applyBorder="1" applyAlignment="1">
      <alignment horizontal="center" vertical="center" wrapText="1"/>
    </xf>
    <xf numFmtId="0" fontId="24" fillId="0" borderId="28" xfId="1" applyFont="1" applyBorder="1" applyAlignment="1">
      <alignment horizontal="left" vertical="top" wrapText="1"/>
    </xf>
    <xf numFmtId="0" fontId="24" fillId="0" borderId="14" xfId="1" applyFont="1" applyBorder="1" applyAlignment="1">
      <alignment horizontal="left" vertical="top" wrapText="1"/>
    </xf>
    <xf numFmtId="0" fontId="24" fillId="0" borderId="23" xfId="1" applyFont="1" applyBorder="1" applyAlignment="1">
      <alignment horizontal="left" vertical="top" wrapText="1"/>
    </xf>
    <xf numFmtId="0" fontId="8" fillId="0" borderId="60" xfId="1" applyFont="1" applyBorder="1" applyAlignment="1">
      <alignment horizontal="left" vertical="center"/>
    </xf>
    <xf numFmtId="0" fontId="8" fillId="0" borderId="61" xfId="1" applyFont="1" applyBorder="1" applyAlignment="1">
      <alignment horizontal="left" vertical="center"/>
    </xf>
    <xf numFmtId="0" fontId="8" fillId="0" borderId="31" xfId="1" applyFont="1" applyBorder="1" applyAlignment="1">
      <alignment horizontal="left" vertical="center"/>
    </xf>
    <xf numFmtId="0" fontId="8" fillId="0" borderId="21" xfId="1" applyFont="1" applyBorder="1" applyAlignment="1">
      <alignment horizontal="left" vertical="center"/>
    </xf>
    <xf numFmtId="0" fontId="8" fillId="0" borderId="34" xfId="1" applyFont="1" applyBorder="1" applyAlignment="1">
      <alignment horizontal="center" vertical="center"/>
    </xf>
    <xf numFmtId="0" fontId="24" fillId="7" borderId="34" xfId="0" applyFont="1" applyFill="1" applyBorder="1" applyAlignment="1">
      <alignment horizontal="center" vertical="top" wrapText="1"/>
    </xf>
    <xf numFmtId="0" fontId="8" fillId="0" borderId="42" xfId="0" applyFont="1" applyBorder="1">
      <alignment vertical="center"/>
    </xf>
    <xf numFmtId="0" fontId="8" fillId="0" borderId="32" xfId="0" applyFont="1" applyBorder="1">
      <alignment vertical="center"/>
    </xf>
    <xf numFmtId="0" fontId="8" fillId="0" borderId="33" xfId="0" applyFont="1" applyBorder="1">
      <alignment vertical="center"/>
    </xf>
    <xf numFmtId="0" fontId="8" fillId="0" borderId="42" xfId="0" applyFont="1" applyBorder="1" applyAlignment="1">
      <alignment horizontal="left" vertical="center"/>
    </xf>
    <xf numFmtId="0" fontId="8" fillId="0" borderId="32" xfId="0" applyFont="1" applyBorder="1" applyAlignment="1">
      <alignment horizontal="left" vertical="center"/>
    </xf>
    <xf numFmtId="0" fontId="8" fillId="0" borderId="33" xfId="0" applyFont="1" applyBorder="1" applyAlignment="1">
      <alignment horizontal="left" vertical="center"/>
    </xf>
    <xf numFmtId="0" fontId="1" fillId="0" borderId="42" xfId="1" applyFill="1" applyBorder="1" applyAlignment="1">
      <alignment vertical="center"/>
    </xf>
    <xf numFmtId="0" fontId="1" fillId="0" borderId="32" xfId="1" applyFill="1" applyBorder="1" applyAlignment="1">
      <alignment vertical="center"/>
    </xf>
    <xf numFmtId="0" fontId="19" fillId="7" borderId="16" xfId="1" applyFont="1" applyFill="1" applyBorder="1" applyAlignment="1">
      <alignment horizontal="center" vertical="center"/>
    </xf>
    <xf numFmtId="0" fontId="19" fillId="7" borderId="17" xfId="1" applyFont="1" applyFill="1" applyBorder="1" applyAlignment="1">
      <alignment horizontal="center" vertical="center"/>
    </xf>
  </cellXfs>
  <cellStyles count="4">
    <cellStyle name="パーセント 2" xfId="3"/>
    <cellStyle name="桁区切り 2" xfId="2"/>
    <cellStyle name="標準" xfId="0" builtinId="0"/>
    <cellStyle name="標準 2" xfId="1"/>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190501</xdr:colOff>
      <xdr:row>4</xdr:row>
      <xdr:rowOff>28575</xdr:rowOff>
    </xdr:from>
    <xdr:to>
      <xdr:col>16</xdr:col>
      <xdr:colOff>476250</xdr:colOff>
      <xdr:row>10</xdr:row>
      <xdr:rowOff>171451</xdr:rowOff>
    </xdr:to>
    <xdr:sp macro="" textlink="">
      <xdr:nvSpPr>
        <xdr:cNvPr id="2" name="四角形吹き出し 1">
          <a:extLst>
            <a:ext uri="{FF2B5EF4-FFF2-40B4-BE49-F238E27FC236}">
              <a16:creationId xmlns:a16="http://schemas.microsoft.com/office/drawing/2014/main" id="{00000000-0008-0000-0100-000002000000}"/>
            </a:ext>
          </a:extLst>
        </xdr:cNvPr>
        <xdr:cNvSpPr/>
      </xdr:nvSpPr>
      <xdr:spPr>
        <a:xfrm>
          <a:off x="9525001" y="781050"/>
          <a:ext cx="2771774" cy="1609726"/>
        </a:xfrm>
        <a:prstGeom prst="wedgeRectCallout">
          <a:avLst>
            <a:gd name="adj1" fmla="val -54474"/>
            <a:gd name="adj2" fmla="val -4601"/>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付加価値額の拡大率は、要望調査における配分基準項目の目標ポイントとなっており、</a:t>
          </a:r>
          <a:r>
            <a:rPr kumimoji="1" lang="ja-JP" altLang="en-US" sz="1100" b="1">
              <a:solidFill>
                <a:srgbClr val="FF0000"/>
              </a:solidFill>
            </a:rPr>
            <a:t>要望調査で加点を受けた者は計画承認申請時にポイントに影響を及ぼす下方修正はできません</a:t>
          </a:r>
          <a:r>
            <a:rPr kumimoji="1" lang="ja-JP" altLang="en-US" sz="1100"/>
            <a:t>。なお、要望調査では</a:t>
          </a:r>
          <a:r>
            <a:rPr kumimoji="1" lang="en-US" altLang="ja-JP" sz="1100"/>
            <a:t>R3</a:t>
          </a:r>
          <a:r>
            <a:rPr kumimoji="1" lang="ja-JP" altLang="en-US" sz="1100"/>
            <a:t>年度実績を用いたが、計画承認申請時に</a:t>
          </a:r>
          <a:r>
            <a:rPr kumimoji="1" lang="en-US" altLang="ja-JP" sz="1100"/>
            <a:t>R4</a:t>
          </a:r>
          <a:r>
            <a:rPr kumimoji="1" lang="ja-JP" altLang="en-US" sz="1100"/>
            <a:t>年度実績が判明している場合は、現状値を</a:t>
          </a:r>
          <a:r>
            <a:rPr kumimoji="1" lang="en-US" altLang="ja-JP" sz="1100"/>
            <a:t>R4</a:t>
          </a:r>
          <a:r>
            <a:rPr kumimoji="1" lang="ja-JP" altLang="en-US" sz="1100"/>
            <a:t>年度実績に修正して下さい。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190500</xdr:colOff>
      <xdr:row>4</xdr:row>
      <xdr:rowOff>28574</xdr:rowOff>
    </xdr:from>
    <xdr:to>
      <xdr:col>19</xdr:col>
      <xdr:colOff>657224</xdr:colOff>
      <xdr:row>8</xdr:row>
      <xdr:rowOff>47625</xdr:rowOff>
    </xdr:to>
    <xdr:sp macro="" textlink="">
      <xdr:nvSpPr>
        <xdr:cNvPr id="2" name="四角形吹き出し 1">
          <a:extLst>
            <a:ext uri="{FF2B5EF4-FFF2-40B4-BE49-F238E27FC236}">
              <a16:creationId xmlns:a16="http://schemas.microsoft.com/office/drawing/2014/main" id="{00000000-0008-0000-0200-000002000000}"/>
            </a:ext>
          </a:extLst>
        </xdr:cNvPr>
        <xdr:cNvSpPr/>
      </xdr:nvSpPr>
      <xdr:spPr>
        <a:xfrm>
          <a:off x="9725025" y="781049"/>
          <a:ext cx="5010149" cy="857251"/>
        </a:xfrm>
        <a:prstGeom prst="wedgeRectCallout">
          <a:avLst>
            <a:gd name="adj1" fmla="val -54474"/>
            <a:gd name="adj2" fmla="val 3177"/>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付加価値額の拡大率は、要望調査における配分基準項目の目標ポイントとなっており、</a:t>
          </a:r>
          <a:r>
            <a:rPr kumimoji="1" lang="ja-JP" altLang="en-US" sz="1100" b="1">
              <a:solidFill>
                <a:srgbClr val="FF0000"/>
              </a:solidFill>
            </a:rPr>
            <a:t>要望調査で加点を受けた者は計画承認申請時にポイントに影響を及ぼす下方修正はできません</a:t>
          </a:r>
          <a:r>
            <a:rPr kumimoji="1" lang="ja-JP" altLang="en-US" sz="1100"/>
            <a:t>。なお、要望調査では</a:t>
          </a:r>
          <a:r>
            <a:rPr kumimoji="1" lang="en-US" altLang="ja-JP" sz="1100"/>
            <a:t>R3</a:t>
          </a:r>
          <a:r>
            <a:rPr kumimoji="1" lang="ja-JP" altLang="en-US" sz="1100"/>
            <a:t>年度実績を用いたが、計画承認申請時に</a:t>
          </a:r>
          <a:r>
            <a:rPr kumimoji="1" lang="en-US" altLang="ja-JP" sz="1100"/>
            <a:t>R4</a:t>
          </a:r>
          <a:r>
            <a:rPr kumimoji="1" lang="ja-JP" altLang="en-US" sz="1100"/>
            <a:t>年度実績が判明している場合は、現状値を</a:t>
          </a:r>
          <a:r>
            <a:rPr kumimoji="1" lang="en-US" altLang="ja-JP" sz="1100"/>
            <a:t>R4</a:t>
          </a:r>
          <a:r>
            <a:rPr kumimoji="1" lang="ja-JP" altLang="en-US" sz="1100"/>
            <a:t>年度実績に修正して下さい。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コンボボックス用シート"/>
      <sheetName val="単価表一覧"/>
      <sheetName val="整理番号表"/>
      <sheetName val="機構P"/>
      <sheetName val="整理番号表（融資主体型補助事業）"/>
      <sheetName val="単価等"/>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3"/>
  <sheetViews>
    <sheetView view="pageBreakPreview" zoomScaleNormal="100" zoomScaleSheetLayoutView="100" workbookViewId="0">
      <selection activeCell="K9" sqref="K9"/>
    </sheetView>
  </sheetViews>
  <sheetFormatPr defaultRowHeight="13.5"/>
  <cols>
    <col min="1" max="4" width="2.625" style="4" customWidth="1"/>
    <col min="5" max="7" width="10.625" style="4" customWidth="1"/>
    <col min="8" max="8" width="3.625" style="4" customWidth="1"/>
    <col min="9" max="9" width="12.375" style="4" customWidth="1"/>
    <col min="10" max="12" width="12.625" style="4" customWidth="1"/>
    <col min="13" max="13" width="8.625" style="4" customWidth="1"/>
    <col min="14" max="14" width="30.625" style="4" customWidth="1"/>
    <col min="15" max="15" width="5.625" style="4" customWidth="1"/>
    <col min="16" max="16384" width="9" style="4"/>
  </cols>
  <sheetData>
    <row r="1" spans="1:18" ht="18" customHeight="1">
      <c r="A1" s="1" t="s">
        <v>0</v>
      </c>
      <c r="B1" s="2"/>
      <c r="C1" s="2"/>
      <c r="D1" s="2"/>
      <c r="E1" s="2"/>
      <c r="F1" s="2"/>
      <c r="G1" s="2"/>
      <c r="H1" s="3"/>
      <c r="Q1" s="5"/>
    </row>
    <row r="2" spans="1:18" ht="14.25" thickBot="1">
      <c r="H2" s="6"/>
    </row>
    <row r="3" spans="1:18" ht="17.25" customHeight="1" thickBot="1">
      <c r="A3" s="295" t="s">
        <v>1</v>
      </c>
      <c r="B3" s="296"/>
      <c r="C3" s="296"/>
      <c r="D3" s="296"/>
      <c r="E3" s="297"/>
      <c r="F3" s="298"/>
      <c r="G3" s="299"/>
      <c r="H3" s="299"/>
      <c r="I3" s="299"/>
      <c r="J3" s="300"/>
      <c r="K3" s="7" t="s">
        <v>2</v>
      </c>
      <c r="L3" s="282"/>
      <c r="M3" s="283"/>
      <c r="N3" s="8"/>
      <c r="Q3" s="5"/>
    </row>
    <row r="4" spans="1:18" ht="9.9499999999999993" customHeight="1" thickBot="1">
      <c r="H4" s="6"/>
    </row>
    <row r="5" spans="1:18">
      <c r="A5" s="9"/>
      <c r="B5" s="10"/>
      <c r="C5" s="10"/>
      <c r="D5" s="10"/>
      <c r="E5" s="10"/>
      <c r="F5" s="10"/>
      <c r="G5" s="10"/>
      <c r="H5" s="11"/>
      <c r="I5" s="12" t="s">
        <v>174</v>
      </c>
      <c r="J5" s="12" t="s">
        <v>3</v>
      </c>
      <c r="K5" s="12" t="s">
        <v>4</v>
      </c>
      <c r="L5" s="12" t="s">
        <v>5</v>
      </c>
      <c r="M5" s="12" t="s">
        <v>6</v>
      </c>
      <c r="N5" s="284" t="s">
        <v>54</v>
      </c>
    </row>
    <row r="6" spans="1:18">
      <c r="A6" s="13"/>
      <c r="B6" s="14"/>
      <c r="C6" s="14"/>
      <c r="D6" s="14"/>
      <c r="E6" s="14"/>
      <c r="F6" s="14"/>
      <c r="G6" s="14"/>
      <c r="H6" s="15"/>
      <c r="I6" s="278" t="s">
        <v>224</v>
      </c>
      <c r="J6" s="279" t="s">
        <v>225</v>
      </c>
      <c r="K6" s="279" t="s">
        <v>226</v>
      </c>
      <c r="L6" s="279" t="s">
        <v>227</v>
      </c>
      <c r="M6" s="16" t="s">
        <v>7</v>
      </c>
      <c r="N6" s="285"/>
    </row>
    <row r="7" spans="1:18">
      <c r="A7" s="13"/>
      <c r="B7" s="14"/>
      <c r="C7" s="14"/>
      <c r="D7" s="14"/>
      <c r="E7" s="14"/>
      <c r="F7" s="14"/>
      <c r="G7" s="14"/>
      <c r="H7" s="15"/>
      <c r="I7" s="16" t="s">
        <v>8</v>
      </c>
      <c r="J7" s="16" t="s">
        <v>9</v>
      </c>
      <c r="K7" s="16" t="s">
        <v>10</v>
      </c>
      <c r="L7" s="16" t="s">
        <v>11</v>
      </c>
      <c r="M7" s="17" t="s">
        <v>12</v>
      </c>
      <c r="N7" s="285"/>
    </row>
    <row r="8" spans="1:18" ht="27.95" customHeight="1" thickBot="1">
      <c r="A8" s="18" t="str">
        <f>+IF(I36=0,"①付加価値額（円）","①付加価値額（円/人）")</f>
        <v>①付加価値額（円）</v>
      </c>
      <c r="B8" s="19"/>
      <c r="C8" s="19"/>
      <c r="D8" s="19"/>
      <c r="E8" s="19"/>
      <c r="F8" s="20"/>
      <c r="G8" s="20"/>
      <c r="H8" s="21" t="s">
        <v>13</v>
      </c>
      <c r="I8" s="22">
        <f>I10-I20+I31</f>
        <v>0</v>
      </c>
      <c r="J8" s="22">
        <f t="shared" ref="J8:L8" si="0">J10-J20+J31</f>
        <v>0</v>
      </c>
      <c r="K8" s="22">
        <f t="shared" si="0"/>
        <v>0</v>
      </c>
      <c r="L8" s="22">
        <f t="shared" si="0"/>
        <v>0</v>
      </c>
      <c r="M8" s="139" t="str">
        <f>IF(I8=0,"-",IF(I6="R3",+(L8-I8)/I8*100*3/4,+(L8-I8)/I8*100))</f>
        <v>-</v>
      </c>
      <c r="N8" s="23"/>
    </row>
    <row r="9" spans="1:18" ht="9.9499999999999993" customHeight="1" thickBot="1">
      <c r="A9" s="24"/>
      <c r="B9" s="25"/>
      <c r="C9" s="25"/>
      <c r="D9" s="25"/>
      <c r="E9" s="25"/>
      <c r="F9" s="25"/>
      <c r="G9" s="25"/>
      <c r="H9" s="25"/>
      <c r="I9" s="26"/>
      <c r="J9" s="26"/>
      <c r="K9" s="26"/>
      <c r="L9" s="26"/>
      <c r="M9" s="26"/>
      <c r="N9" s="27"/>
    </row>
    <row r="10" spans="1:18" ht="27.95" customHeight="1">
      <c r="A10" s="28" t="s">
        <v>14</v>
      </c>
      <c r="B10" s="29"/>
      <c r="C10" s="29"/>
      <c r="D10" s="29"/>
      <c r="E10" s="29"/>
      <c r="F10" s="29"/>
      <c r="G10" s="29"/>
      <c r="H10" s="30"/>
      <c r="I10" s="31">
        <f>SUM(I11:I16)</f>
        <v>0</v>
      </c>
      <c r="J10" s="31">
        <f>SUM(J11:J16)</f>
        <v>0</v>
      </c>
      <c r="K10" s="31">
        <f t="shared" ref="K10:L10" si="1">SUM(K11:K16)</f>
        <v>0</v>
      </c>
      <c r="L10" s="31">
        <f t="shared" si="1"/>
        <v>0</v>
      </c>
      <c r="M10" s="73" t="str">
        <f>IF(I10=0,"-",+(L10-#REF!)/#REF!*100)</f>
        <v>-</v>
      </c>
      <c r="N10" s="32"/>
    </row>
    <row r="11" spans="1:18" ht="24.95" customHeight="1">
      <c r="A11" s="33"/>
      <c r="B11" s="292" t="s">
        <v>48</v>
      </c>
      <c r="C11" s="292"/>
      <c r="D11" s="292"/>
      <c r="E11" s="292"/>
      <c r="F11" s="141" t="s">
        <v>49</v>
      </c>
      <c r="G11" s="142"/>
      <c r="H11" s="198">
        <v>1</v>
      </c>
      <c r="I11" s="35"/>
      <c r="J11" s="35">
        <f>販売計画!F45</f>
        <v>0</v>
      </c>
      <c r="K11" s="35">
        <f>販売計画!H45</f>
        <v>0</v>
      </c>
      <c r="L11" s="35">
        <f>販売計画!J45</f>
        <v>0</v>
      </c>
      <c r="M11" s="74" t="str">
        <f>IF(I11=0,"-",+(L11-#REF!)/#REF!*100)</f>
        <v>-</v>
      </c>
      <c r="N11" s="286" t="s">
        <v>15</v>
      </c>
      <c r="R11" s="34"/>
    </row>
    <row r="12" spans="1:18" ht="24.95" customHeight="1">
      <c r="A12" s="33"/>
      <c r="B12" s="292"/>
      <c r="C12" s="292"/>
      <c r="D12" s="292"/>
      <c r="E12" s="292"/>
      <c r="F12" s="141" t="s">
        <v>50</v>
      </c>
      <c r="G12" s="142"/>
      <c r="H12" s="198">
        <v>2</v>
      </c>
      <c r="I12" s="35"/>
      <c r="J12" s="35"/>
      <c r="K12" s="35"/>
      <c r="L12" s="35"/>
      <c r="M12" s="74" t="str">
        <f>IF(I12=0,"-",+(L12-#REF!)/#REF!*100)</f>
        <v>-</v>
      </c>
      <c r="N12" s="287"/>
      <c r="O12" s="4" t="s">
        <v>17</v>
      </c>
      <c r="R12" s="34"/>
    </row>
    <row r="13" spans="1:18" ht="24.95" customHeight="1">
      <c r="A13" s="33"/>
      <c r="B13" s="292" t="s">
        <v>47</v>
      </c>
      <c r="C13" s="292"/>
      <c r="D13" s="292"/>
      <c r="E13" s="292"/>
      <c r="F13" s="141" t="s">
        <v>61</v>
      </c>
      <c r="G13" s="142"/>
      <c r="H13" s="198">
        <v>3</v>
      </c>
      <c r="I13" s="35">
        <f>雑収入明細!G14</f>
        <v>0</v>
      </c>
      <c r="J13" s="35">
        <f>雑収入明細!H14</f>
        <v>0</v>
      </c>
      <c r="K13" s="35">
        <f>雑収入明細!I14</f>
        <v>0</v>
      </c>
      <c r="L13" s="35">
        <f>雑収入明細!J14</f>
        <v>0</v>
      </c>
      <c r="M13" s="74" t="str">
        <f>IF(I13=0,"-",+(L13-#REF!)/#REF!*100)</f>
        <v>-</v>
      </c>
      <c r="N13" s="68"/>
      <c r="R13" s="34"/>
    </row>
    <row r="14" spans="1:18" ht="24.95" customHeight="1">
      <c r="A14" s="33"/>
      <c r="B14" s="292"/>
      <c r="C14" s="292"/>
      <c r="D14" s="292"/>
      <c r="E14" s="292"/>
      <c r="F14" s="141" t="s">
        <v>51</v>
      </c>
      <c r="G14" s="142"/>
      <c r="H14" s="198">
        <v>4</v>
      </c>
      <c r="I14" s="35"/>
      <c r="J14" s="35"/>
      <c r="K14" s="35"/>
      <c r="L14" s="35"/>
      <c r="M14" s="74" t="str">
        <f>IF(I14=0,"-",+(L14-#REF!)/#REF!*100)</f>
        <v>-</v>
      </c>
      <c r="N14" s="69"/>
      <c r="R14" s="34"/>
    </row>
    <row r="15" spans="1:18" ht="24.95" customHeight="1">
      <c r="A15" s="33"/>
      <c r="B15" s="292"/>
      <c r="C15" s="292"/>
      <c r="D15" s="292"/>
      <c r="E15" s="292"/>
      <c r="F15" s="141" t="s">
        <v>60</v>
      </c>
      <c r="G15" s="142"/>
      <c r="H15" s="198">
        <v>5</v>
      </c>
      <c r="I15" s="212"/>
      <c r="J15" s="212"/>
      <c r="K15" s="212"/>
      <c r="L15" s="212"/>
      <c r="M15" s="214" t="str">
        <f>IF(I15=0,"-",+(L15-#REF!)/#REF!*100)</f>
        <v>-</v>
      </c>
      <c r="N15" s="215"/>
      <c r="R15" s="34"/>
    </row>
    <row r="16" spans="1:18" ht="24.95" customHeight="1">
      <c r="A16" s="33"/>
      <c r="B16" s="292"/>
      <c r="C16" s="292"/>
      <c r="D16" s="292"/>
      <c r="E16" s="292"/>
      <c r="F16" s="141" t="s">
        <v>52</v>
      </c>
      <c r="G16" s="142"/>
      <c r="H16" s="198">
        <v>6</v>
      </c>
      <c r="I16" s="212"/>
      <c r="J16" s="212"/>
      <c r="K16" s="212"/>
      <c r="L16" s="212"/>
      <c r="M16" s="214" t="str">
        <f>IF(I16=0,"-",+(L16-#REF!)/#REF!*100)</f>
        <v>-</v>
      </c>
      <c r="N16" s="216"/>
      <c r="R16" s="34"/>
    </row>
    <row r="17" spans="1:18" ht="24.95" customHeight="1">
      <c r="A17" s="33"/>
      <c r="B17" s="293" t="s">
        <v>53</v>
      </c>
      <c r="C17" s="293"/>
      <c r="D17" s="293"/>
      <c r="E17" s="293"/>
      <c r="F17" s="143" t="s">
        <v>62</v>
      </c>
      <c r="G17" s="144"/>
      <c r="H17" s="198">
        <v>7</v>
      </c>
      <c r="I17" s="212"/>
      <c r="J17" s="212"/>
      <c r="K17" s="212"/>
      <c r="L17" s="212"/>
      <c r="M17" s="214" t="str">
        <f>IF(I17=0,"-",+(L17-#REF!)/#REF!*100)</f>
        <v>-</v>
      </c>
      <c r="N17" s="213"/>
      <c r="R17" s="34"/>
    </row>
    <row r="18" spans="1:18" ht="24.95" customHeight="1" thickBot="1">
      <c r="A18" s="36"/>
      <c r="B18" s="294"/>
      <c r="C18" s="294"/>
      <c r="D18" s="294"/>
      <c r="E18" s="294"/>
      <c r="F18" s="145" t="s">
        <v>161</v>
      </c>
      <c r="G18" s="146"/>
      <c r="H18" s="199">
        <v>8</v>
      </c>
      <c r="I18" s="217"/>
      <c r="J18" s="217"/>
      <c r="K18" s="217"/>
      <c r="L18" s="217"/>
      <c r="M18" s="214" t="str">
        <f>IF(I18=0,"-",+(L18-#REF!)/#REF!*100)</f>
        <v>-</v>
      </c>
      <c r="N18" s="218"/>
      <c r="R18" s="34"/>
    </row>
    <row r="19" spans="1:18" ht="9.9499999999999993" customHeight="1" thickBot="1">
      <c r="A19" s="24"/>
      <c r="B19" s="25"/>
      <c r="C19" s="25"/>
      <c r="D19" s="25"/>
      <c r="E19" s="25"/>
      <c r="F19" s="25"/>
      <c r="G19" s="25"/>
      <c r="H19" s="25"/>
      <c r="I19" s="26"/>
      <c r="J19" s="26"/>
      <c r="K19" s="26"/>
      <c r="L19" s="26"/>
      <c r="M19" s="26"/>
      <c r="N19" s="27"/>
    </row>
    <row r="20" spans="1:18" ht="24.95" customHeight="1">
      <c r="A20" s="39" t="s">
        <v>16</v>
      </c>
      <c r="B20" s="40"/>
      <c r="C20" s="40"/>
      <c r="D20" s="40"/>
      <c r="E20" s="40"/>
      <c r="F20" s="40"/>
      <c r="G20" s="200" t="s">
        <v>223</v>
      </c>
      <c r="H20" s="41"/>
      <c r="I20" s="86">
        <f>I21+I22+I23+I25-I24</f>
        <v>0</v>
      </c>
      <c r="J20" s="86">
        <f t="shared" ref="J20:L20" si="2">J21+J22+J23+J25-J24</f>
        <v>0</v>
      </c>
      <c r="K20" s="86">
        <f t="shared" si="2"/>
        <v>0</v>
      </c>
      <c r="L20" s="86">
        <f t="shared" si="2"/>
        <v>0</v>
      </c>
      <c r="M20" s="78" t="str">
        <f>IF(I20=0,"-",+(L20-#REF!)/#REF!*100)</f>
        <v>-</v>
      </c>
      <c r="N20" s="43"/>
    </row>
    <row r="21" spans="1:18" ht="24.95" customHeight="1">
      <c r="A21" s="44"/>
      <c r="B21" s="301" t="s">
        <v>56</v>
      </c>
      <c r="C21" s="301"/>
      <c r="D21" s="50" t="s">
        <v>63</v>
      </c>
      <c r="E21" s="51"/>
      <c r="F21" s="51"/>
      <c r="G21" s="51"/>
      <c r="H21" s="75">
        <v>9</v>
      </c>
      <c r="I21" s="53"/>
      <c r="J21" s="53"/>
      <c r="K21" s="53"/>
      <c r="L21" s="53"/>
      <c r="M21" s="79" t="str">
        <f>IF(I21=0,"-",+(L21-#REF!)/#REF!*100)</f>
        <v>-</v>
      </c>
      <c r="N21" s="54"/>
    </row>
    <row r="22" spans="1:18" ht="24.95" customHeight="1">
      <c r="A22" s="44"/>
      <c r="B22" s="302"/>
      <c r="C22" s="302"/>
      <c r="D22" s="45" t="s">
        <v>67</v>
      </c>
      <c r="E22" s="51"/>
      <c r="F22" s="51"/>
      <c r="G22" s="51"/>
      <c r="H22" s="75">
        <v>10</v>
      </c>
      <c r="I22" s="53">
        <f>農業原価!G8</f>
        <v>0</v>
      </c>
      <c r="J22" s="53">
        <f>農業原価!H8</f>
        <v>0</v>
      </c>
      <c r="K22" s="53">
        <f>農業原価!I8</f>
        <v>0</v>
      </c>
      <c r="L22" s="53">
        <f>農業原価!J8</f>
        <v>0</v>
      </c>
      <c r="M22" s="79" t="str">
        <f>IF(I22=0,"-",+(L22-#REF!)/#REF!*100)</f>
        <v>-</v>
      </c>
      <c r="N22" s="54"/>
    </row>
    <row r="23" spans="1:18" ht="24.95" customHeight="1">
      <c r="A23" s="44"/>
      <c r="B23" s="302"/>
      <c r="C23" s="302"/>
      <c r="D23" s="45" t="s">
        <v>65</v>
      </c>
      <c r="E23" s="46"/>
      <c r="F23" s="46"/>
      <c r="G23" s="46"/>
      <c r="H23" s="76">
        <v>11</v>
      </c>
      <c r="I23" s="48"/>
      <c r="J23" s="48"/>
      <c r="K23" s="48"/>
      <c r="L23" s="48"/>
      <c r="M23" s="79" t="str">
        <f>IF(I23=0,"-",+(L23-#REF!)/#REF!*100)</f>
        <v>-</v>
      </c>
      <c r="N23" s="49"/>
    </row>
    <row r="24" spans="1:18" ht="24.95" customHeight="1">
      <c r="A24" s="44"/>
      <c r="B24" s="302"/>
      <c r="C24" s="302"/>
      <c r="D24" s="45" t="s">
        <v>66</v>
      </c>
      <c r="E24" s="51"/>
      <c r="F24" s="51"/>
      <c r="G24" s="51"/>
      <c r="H24" s="75">
        <v>12</v>
      </c>
      <c r="I24" s="56"/>
      <c r="J24" s="56"/>
      <c r="K24" s="56"/>
      <c r="L24" s="56"/>
      <c r="M24" s="79" t="str">
        <f>IF(I24=0,"-",+(L24-#REF!)/#REF!*100)</f>
        <v>-</v>
      </c>
      <c r="N24" s="54"/>
    </row>
    <row r="25" spans="1:18" ht="24.95" customHeight="1">
      <c r="A25" s="44"/>
      <c r="B25" s="303"/>
      <c r="C25" s="303"/>
      <c r="D25" s="45" t="s">
        <v>46</v>
      </c>
      <c r="E25" s="46"/>
      <c r="F25" s="46"/>
      <c r="G25" s="46"/>
      <c r="H25" s="76">
        <v>13</v>
      </c>
      <c r="I25" s="48">
        <f>一般管理費!G8</f>
        <v>0</v>
      </c>
      <c r="J25" s="55">
        <f>一般管理費!H8</f>
        <v>0</v>
      </c>
      <c r="K25" s="55">
        <f>一般管理費!I8</f>
        <v>0</v>
      </c>
      <c r="L25" s="55">
        <f>一般管理費!J8</f>
        <v>0</v>
      </c>
      <c r="M25" s="79" t="str">
        <f>IF(I25=0,"-",+(L25-#REF!)/#REF!*100)</f>
        <v>-</v>
      </c>
      <c r="N25" s="49"/>
      <c r="O25" s="34"/>
    </row>
    <row r="26" spans="1:18" ht="24.95" customHeight="1">
      <c r="A26" s="44"/>
      <c r="B26" s="304" t="s">
        <v>55</v>
      </c>
      <c r="C26" s="305"/>
      <c r="D26" s="51" t="s">
        <v>58</v>
      </c>
      <c r="E26" s="51"/>
      <c r="F26" s="51"/>
      <c r="G26" s="51"/>
      <c r="H26" s="75">
        <v>14</v>
      </c>
      <c r="I26" s="219"/>
      <c r="J26" s="220"/>
      <c r="K26" s="220"/>
      <c r="L26" s="220"/>
      <c r="M26" s="221" t="str">
        <f>IF(I26=0,"-",+(L26-#REF!)/#REF!*100)</f>
        <v>-</v>
      </c>
      <c r="N26" s="222"/>
      <c r="O26" s="34"/>
    </row>
    <row r="27" spans="1:18" ht="24.95" customHeight="1">
      <c r="A27" s="44"/>
      <c r="B27" s="306" t="s">
        <v>57</v>
      </c>
      <c r="C27" s="307"/>
      <c r="D27" s="51" t="s">
        <v>64</v>
      </c>
      <c r="E27" s="51"/>
      <c r="F27" s="51"/>
      <c r="G27" s="51"/>
      <c r="H27" s="75">
        <v>15</v>
      </c>
      <c r="I27" s="223"/>
      <c r="J27" s="224"/>
      <c r="K27" s="224"/>
      <c r="L27" s="224"/>
      <c r="M27" s="221" t="str">
        <f>IF(I27=0,"-",+(L27-#REF!)/#REF!*100)</f>
        <v>-</v>
      </c>
      <c r="N27" s="222"/>
      <c r="O27" s="34"/>
    </row>
    <row r="28" spans="1:18" ht="24.95" customHeight="1">
      <c r="A28" s="44"/>
      <c r="B28" s="308"/>
      <c r="C28" s="309"/>
      <c r="D28" s="46" t="s">
        <v>59</v>
      </c>
      <c r="E28" s="46"/>
      <c r="F28" s="46"/>
      <c r="G28" s="46"/>
      <c r="H28" s="76">
        <v>16</v>
      </c>
      <c r="I28" s="223"/>
      <c r="J28" s="224"/>
      <c r="K28" s="224"/>
      <c r="L28" s="224"/>
      <c r="M28" s="221" t="str">
        <f>IF(I28=0,"-",+(L28-#REF!)/#REF!*100)</f>
        <v>-</v>
      </c>
      <c r="N28" s="222" t="s">
        <v>150</v>
      </c>
    </row>
    <row r="29" spans="1:18" ht="24.95" customHeight="1" thickBot="1">
      <c r="A29" s="90"/>
      <c r="B29" s="92"/>
      <c r="C29" s="87"/>
      <c r="D29" s="88"/>
      <c r="E29" s="88"/>
      <c r="F29" s="88"/>
      <c r="G29" s="88"/>
      <c r="H29" s="89">
        <v>17</v>
      </c>
      <c r="I29" s="70"/>
      <c r="J29" s="71"/>
      <c r="K29" s="71"/>
      <c r="L29" s="71"/>
      <c r="M29" s="79" t="str">
        <f>IF(I29=0,"-",+(L29-#REF!)/#REF!*100)</f>
        <v>-</v>
      </c>
      <c r="N29" s="91"/>
    </row>
    <row r="30" spans="1:18" ht="9.9499999999999993" customHeight="1" thickBot="1">
      <c r="A30" s="24"/>
      <c r="B30" s="25"/>
      <c r="C30" s="25"/>
      <c r="D30" s="25"/>
      <c r="E30" s="25"/>
      <c r="F30" s="25"/>
      <c r="G30" s="25"/>
      <c r="H30" s="25"/>
      <c r="I30" s="26"/>
      <c r="J30" s="26"/>
      <c r="K30" s="26"/>
      <c r="L30" s="26"/>
      <c r="M30" s="26"/>
      <c r="N30" s="27"/>
    </row>
    <row r="31" spans="1:18" ht="27.95" customHeight="1" thickBot="1">
      <c r="A31" s="94" t="s">
        <v>30</v>
      </c>
      <c r="B31" s="95"/>
      <c r="C31" s="96"/>
      <c r="D31" s="96"/>
      <c r="E31" s="96"/>
      <c r="F31" s="97"/>
      <c r="G31" s="203" t="s">
        <v>167</v>
      </c>
      <c r="H31" s="98"/>
      <c r="I31" s="204">
        <f>I32+I34+I33</f>
        <v>0</v>
      </c>
      <c r="J31" s="204">
        <f t="shared" ref="J31:L31" si="3">J32+J34+J33</f>
        <v>0</v>
      </c>
      <c r="K31" s="204">
        <f t="shared" si="3"/>
        <v>0</v>
      </c>
      <c r="L31" s="205">
        <f t="shared" si="3"/>
        <v>0</v>
      </c>
      <c r="M31" s="140" t="str">
        <f>IF(I31=0,"-",+(L31-#REF!)/#REF!*100)</f>
        <v>-</v>
      </c>
      <c r="N31" s="99"/>
    </row>
    <row r="32" spans="1:18" ht="27.95" customHeight="1">
      <c r="A32" s="310" t="s">
        <v>68</v>
      </c>
      <c r="B32" s="85" t="s">
        <v>147</v>
      </c>
      <c r="C32" s="81"/>
      <c r="D32" s="81"/>
      <c r="E32" s="81"/>
      <c r="F32" s="82"/>
      <c r="G32" s="82"/>
      <c r="H32" s="201">
        <v>18</v>
      </c>
      <c r="I32" s="83">
        <f>農業原価!G20</f>
        <v>0</v>
      </c>
      <c r="J32" s="83">
        <f>農業原価!H20</f>
        <v>0</v>
      </c>
      <c r="K32" s="83">
        <f>農業原価!I20</f>
        <v>0</v>
      </c>
      <c r="L32" s="93">
        <f>農業原価!J20</f>
        <v>0</v>
      </c>
      <c r="M32" s="84" t="str">
        <f>IF(I32=0,"-",+(L32-#REF!)/#REF!*100)</f>
        <v>-</v>
      </c>
      <c r="N32" s="43"/>
    </row>
    <row r="33" spans="1:14" ht="27.95" customHeight="1">
      <c r="A33" s="310"/>
      <c r="B33" s="171" t="s">
        <v>148</v>
      </c>
      <c r="C33" s="172"/>
      <c r="D33" s="172"/>
      <c r="E33" s="172"/>
      <c r="F33" s="173"/>
      <c r="G33" s="173"/>
      <c r="H33" s="202">
        <v>19</v>
      </c>
      <c r="I33" s="154">
        <f>一般管理費!G27</f>
        <v>0</v>
      </c>
      <c r="J33" s="154">
        <f>一般管理費!H27</f>
        <v>0</v>
      </c>
      <c r="K33" s="154">
        <f>一般管理費!I27</f>
        <v>0</v>
      </c>
      <c r="L33" s="174">
        <f>一般管理費!J27</f>
        <v>0</v>
      </c>
      <c r="M33" s="155" t="str">
        <f>IF(I33=0,"-",+(L33-#REF!)/#REF!*100)</f>
        <v>-</v>
      </c>
      <c r="N33" s="175"/>
    </row>
    <row r="34" spans="1:14" ht="27.95" customHeight="1" thickBot="1">
      <c r="A34" s="311"/>
      <c r="B34" s="288" t="s">
        <v>149</v>
      </c>
      <c r="C34" s="289"/>
      <c r="D34" s="289"/>
      <c r="E34" s="289"/>
      <c r="F34" s="289"/>
      <c r="G34" s="289"/>
      <c r="H34" s="199">
        <v>20</v>
      </c>
      <c r="I34" s="37"/>
      <c r="J34" s="37"/>
      <c r="K34" s="37"/>
      <c r="L34" s="37"/>
      <c r="M34" s="38" t="str">
        <f>IF(I34=0,"-",+(L34-#REF!)/#REF!*100)</f>
        <v>-</v>
      </c>
      <c r="N34" s="23"/>
    </row>
    <row r="35" spans="1:14" ht="9.9499999999999993" customHeight="1" thickBot="1">
      <c r="A35" s="24"/>
      <c r="B35" s="25"/>
      <c r="C35" s="25"/>
      <c r="D35" s="25"/>
      <c r="E35" s="25"/>
      <c r="F35" s="25"/>
      <c r="G35" s="25"/>
      <c r="H35" s="25"/>
      <c r="I35" s="26"/>
      <c r="J35" s="26"/>
      <c r="K35" s="26"/>
      <c r="L35" s="26"/>
      <c r="M35" s="26"/>
      <c r="N35" s="27"/>
    </row>
    <row r="36" spans="1:14" ht="27.95" customHeight="1" thickBot="1">
      <c r="A36" s="62" t="s">
        <v>31</v>
      </c>
      <c r="B36" s="25"/>
      <c r="C36" s="25"/>
      <c r="D36" s="25"/>
      <c r="E36" s="25"/>
      <c r="F36" s="290" t="s">
        <v>32</v>
      </c>
      <c r="G36" s="290"/>
      <c r="H36" s="291"/>
      <c r="I36" s="63"/>
      <c r="J36" s="63"/>
      <c r="K36" s="63"/>
      <c r="L36" s="63"/>
      <c r="M36" s="63" t="str">
        <f>IF(I36=0,"-",+(L36-#REF!)/#REF!*100)</f>
        <v>-</v>
      </c>
      <c r="N36" s="61"/>
    </row>
    <row r="37" spans="1:14" ht="9.9499999999999993" hidden="1" customHeight="1" thickBot="1">
      <c r="A37" s="24"/>
      <c r="B37" s="25"/>
      <c r="C37" s="25"/>
      <c r="D37" s="25"/>
      <c r="E37" s="25"/>
      <c r="F37" s="25"/>
      <c r="G37" s="25"/>
      <c r="H37" s="25"/>
      <c r="I37" s="26"/>
      <c r="J37" s="26"/>
      <c r="K37" s="26"/>
      <c r="L37" s="26"/>
      <c r="M37" s="26"/>
      <c r="N37" s="27"/>
    </row>
    <row r="38" spans="1:14" ht="30" hidden="1" customHeight="1">
      <c r="A38" s="62" t="s">
        <v>33</v>
      </c>
      <c r="B38" s="25"/>
      <c r="C38" s="25"/>
      <c r="D38" s="25"/>
      <c r="E38" s="25"/>
      <c r="F38" s="25" t="s">
        <v>34</v>
      </c>
      <c r="G38" s="25"/>
      <c r="H38" s="64"/>
      <c r="I38" s="65">
        <f>+I10-I20</f>
        <v>0</v>
      </c>
      <c r="J38" s="65">
        <f>+J10-J20</f>
        <v>0</v>
      </c>
      <c r="K38" s="65">
        <f>+K10-K20</f>
        <v>0</v>
      </c>
      <c r="L38" s="65">
        <f>+L10-L20</f>
        <v>0</v>
      </c>
      <c r="M38" s="65" t="str">
        <f>IF(I38=0,"-",+(L38-I38)/I38*100)</f>
        <v>-</v>
      </c>
      <c r="N38" s="61"/>
    </row>
    <row r="39" spans="1:14" ht="15" customHeight="1">
      <c r="A39" s="4" t="s">
        <v>152</v>
      </c>
    </row>
    <row r="40" spans="1:14" ht="15" customHeight="1">
      <c r="A40" s="4" t="s">
        <v>170</v>
      </c>
    </row>
    <row r="41" spans="1:14" ht="15" customHeight="1">
      <c r="A41" s="66" t="s">
        <v>154</v>
      </c>
    </row>
    <row r="42" spans="1:14" ht="15" customHeight="1">
      <c r="A42" s="66" t="s">
        <v>35</v>
      </c>
    </row>
    <row r="43" spans="1:14" ht="18" customHeight="1">
      <c r="A43" s="67"/>
    </row>
  </sheetData>
  <mergeCells count="14">
    <mergeCell ref="L3:M3"/>
    <mergeCell ref="N5:N7"/>
    <mergeCell ref="N11:N12"/>
    <mergeCell ref="B34:G34"/>
    <mergeCell ref="F36:H36"/>
    <mergeCell ref="B11:E12"/>
    <mergeCell ref="B13:E16"/>
    <mergeCell ref="B17:E18"/>
    <mergeCell ref="A3:E3"/>
    <mergeCell ref="F3:J3"/>
    <mergeCell ref="B21:C25"/>
    <mergeCell ref="B26:C26"/>
    <mergeCell ref="B27:C28"/>
    <mergeCell ref="A32:A34"/>
  </mergeCells>
  <phoneticPr fontId="3"/>
  <dataValidations count="1">
    <dataValidation type="decimal" operator="greaterThanOrEqual" allowBlank="1" showInputMessage="1" showErrorMessage="1" sqref="I36:L36 I32:L34">
      <formula1>1</formula1>
    </dataValidation>
  </dataValidations>
  <pageMargins left="0.70866141732283472" right="0.70866141732283472" top="0.74803149606299213" bottom="0.74803149606299213" header="0.31496062992125984" footer="0.31496062992125984"/>
  <pageSetup paperSize="9" scale="62"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3"/>
  <sheetViews>
    <sheetView view="pageBreakPreview" zoomScaleNormal="100" zoomScaleSheetLayoutView="100" workbookViewId="0">
      <pane xSplit="6" ySplit="7" topLeftCell="G8" activePane="bottomRight" state="frozen"/>
      <selection pane="topRight" activeCell="H1" sqref="H1"/>
      <selection pane="bottomLeft" activeCell="A8" sqref="A8"/>
      <selection pane="bottomRight" activeCell="G6" sqref="G6:J6"/>
    </sheetView>
  </sheetViews>
  <sheetFormatPr defaultRowHeight="13.5"/>
  <cols>
    <col min="1" max="3" width="2.625" style="4" customWidth="1"/>
    <col min="4" max="5" width="10.625" style="4" customWidth="1"/>
    <col min="6" max="6" width="3.625" style="4" customWidth="1"/>
    <col min="7" max="10" width="12.625" style="4" customWidth="1"/>
    <col min="11" max="11" width="8.625" style="4" customWidth="1"/>
    <col min="12" max="12" width="31.75" style="4" customWidth="1"/>
    <col min="13" max="13" width="5.625" style="4" customWidth="1"/>
    <col min="14" max="16384" width="9" style="4"/>
  </cols>
  <sheetData>
    <row r="1" spans="1:15" ht="18" customHeight="1">
      <c r="A1" s="1" t="s">
        <v>74</v>
      </c>
      <c r="B1" s="2"/>
      <c r="C1" s="2"/>
      <c r="D1" s="2"/>
      <c r="E1" s="2"/>
      <c r="F1" s="3"/>
      <c r="O1" s="5"/>
    </row>
    <row r="2" spans="1:15" ht="14.25" thickBot="1">
      <c r="F2" s="6"/>
    </row>
    <row r="3" spans="1:15" ht="17.25" customHeight="1" thickBot="1">
      <c r="A3" s="295" t="s">
        <v>1</v>
      </c>
      <c r="B3" s="296"/>
      <c r="C3" s="296"/>
      <c r="D3" s="297"/>
      <c r="E3" s="298">
        <f>付加価値額計画!F3</f>
        <v>0</v>
      </c>
      <c r="F3" s="299"/>
      <c r="G3" s="299"/>
      <c r="H3" s="300"/>
      <c r="I3" s="7" t="s">
        <v>2</v>
      </c>
      <c r="J3" s="282">
        <f>付加価値額計画!L3</f>
        <v>0</v>
      </c>
      <c r="K3" s="283"/>
      <c r="L3" s="8"/>
      <c r="O3" s="5"/>
    </row>
    <row r="4" spans="1:15" ht="9.9499999999999993" customHeight="1" thickBot="1">
      <c r="F4" s="6"/>
    </row>
    <row r="5" spans="1:15">
      <c r="A5" s="9"/>
      <c r="B5" s="10"/>
      <c r="C5" s="10"/>
      <c r="D5" s="10"/>
      <c r="E5" s="10"/>
      <c r="F5" s="11"/>
      <c r="G5" s="12" t="s">
        <v>174</v>
      </c>
      <c r="H5" s="12" t="s">
        <v>3</v>
      </c>
      <c r="I5" s="12" t="s">
        <v>4</v>
      </c>
      <c r="J5" s="12" t="s">
        <v>5</v>
      </c>
      <c r="K5" s="12" t="s">
        <v>6</v>
      </c>
      <c r="L5" s="284" t="s">
        <v>54</v>
      </c>
    </row>
    <row r="6" spans="1:15">
      <c r="A6" s="13"/>
      <c r="B6" s="14"/>
      <c r="C6" s="14"/>
      <c r="D6" s="14"/>
      <c r="E6" s="14"/>
      <c r="F6" s="15"/>
      <c r="G6" s="278" t="s">
        <v>224</v>
      </c>
      <c r="H6" s="279" t="s">
        <v>225</v>
      </c>
      <c r="I6" s="279" t="s">
        <v>226</v>
      </c>
      <c r="J6" s="279" t="s">
        <v>227</v>
      </c>
      <c r="K6" s="16" t="s">
        <v>7</v>
      </c>
      <c r="L6" s="285"/>
    </row>
    <row r="7" spans="1:15" ht="14.25" thickBot="1">
      <c r="A7" s="261"/>
      <c r="B7" s="262"/>
      <c r="C7" s="262"/>
      <c r="D7" s="262"/>
      <c r="E7" s="262"/>
      <c r="F7" s="263"/>
      <c r="G7" s="264" t="s">
        <v>8</v>
      </c>
      <c r="H7" s="264" t="s">
        <v>9</v>
      </c>
      <c r="I7" s="264" t="s">
        <v>10</v>
      </c>
      <c r="J7" s="264" t="s">
        <v>11</v>
      </c>
      <c r="K7" s="265" t="s">
        <v>12</v>
      </c>
      <c r="L7" s="312"/>
    </row>
    <row r="8" spans="1:15" ht="24.95" customHeight="1">
      <c r="A8" s="39" t="s">
        <v>67</v>
      </c>
      <c r="B8" s="40"/>
      <c r="C8" s="40"/>
      <c r="D8" s="40"/>
      <c r="E8" s="197" t="s">
        <v>165</v>
      </c>
      <c r="F8" s="41"/>
      <c r="G8" s="42">
        <f t="shared" ref="G8:J8" si="0">G9+G34-G35</f>
        <v>0</v>
      </c>
      <c r="H8" s="42">
        <f t="shared" si="0"/>
        <v>0</v>
      </c>
      <c r="I8" s="42">
        <f t="shared" si="0"/>
        <v>0</v>
      </c>
      <c r="J8" s="42">
        <f t="shared" si="0"/>
        <v>0</v>
      </c>
      <c r="K8" s="78" t="str">
        <f>IF(G8=0,"-",+(J8-G8)/G8*100)</f>
        <v>-</v>
      </c>
      <c r="L8" s="78"/>
    </row>
    <row r="9" spans="1:15" ht="24.95" customHeight="1">
      <c r="A9" s="44"/>
      <c r="B9" s="241" t="s">
        <v>45</v>
      </c>
      <c r="C9" s="242"/>
      <c r="D9" s="241"/>
      <c r="E9" s="243" t="s">
        <v>164</v>
      </c>
      <c r="F9" s="244">
        <v>1</v>
      </c>
      <c r="G9" s="245">
        <f>G14+G20+G33</f>
        <v>0</v>
      </c>
      <c r="H9" s="245">
        <f t="shared" ref="H9:J9" si="1">H14+H20+H33</f>
        <v>0</v>
      </c>
      <c r="I9" s="245">
        <f t="shared" si="1"/>
        <v>0</v>
      </c>
      <c r="J9" s="245">
        <f t="shared" si="1"/>
        <v>0</v>
      </c>
      <c r="K9" s="246" t="str">
        <f>IF(G9=0,"-",+(J9-G9)/G9*100)</f>
        <v>-</v>
      </c>
      <c r="L9" s="253"/>
    </row>
    <row r="10" spans="1:15" ht="24.95" customHeight="1">
      <c r="A10" s="44"/>
      <c r="B10" s="313" t="s">
        <v>37</v>
      </c>
      <c r="C10" s="314"/>
      <c r="D10" s="50" t="s">
        <v>36</v>
      </c>
      <c r="E10" s="52"/>
      <c r="F10" s="75">
        <v>2</v>
      </c>
      <c r="G10" s="53"/>
      <c r="H10" s="53"/>
      <c r="I10" s="53"/>
      <c r="J10" s="53"/>
      <c r="K10" s="80" t="str">
        <f t="shared" ref="K10:K19" si="2">IF(G10=0,"-",+(J10-G10)/G10*100)</f>
        <v>-</v>
      </c>
      <c r="L10" s="211"/>
    </row>
    <row r="11" spans="1:15" ht="24.95" customHeight="1">
      <c r="A11" s="44"/>
      <c r="B11" s="315"/>
      <c r="C11" s="316"/>
      <c r="D11" s="50" t="s">
        <v>18</v>
      </c>
      <c r="E11" s="52"/>
      <c r="F11" s="75">
        <v>3</v>
      </c>
      <c r="G11" s="53"/>
      <c r="H11" s="53"/>
      <c r="I11" s="53"/>
      <c r="J11" s="53"/>
      <c r="K11" s="80" t="str">
        <f t="shared" si="2"/>
        <v>-</v>
      </c>
      <c r="L11" s="211"/>
      <c r="M11" s="34"/>
    </row>
    <row r="12" spans="1:15" ht="24.95" customHeight="1">
      <c r="A12" s="44"/>
      <c r="B12" s="315"/>
      <c r="C12" s="316"/>
      <c r="D12" s="50" t="s">
        <v>71</v>
      </c>
      <c r="E12" s="52"/>
      <c r="F12" s="75">
        <v>4</v>
      </c>
      <c r="G12" s="53"/>
      <c r="H12" s="53"/>
      <c r="I12" s="53"/>
      <c r="J12" s="53"/>
      <c r="K12" s="80" t="str">
        <f t="shared" si="2"/>
        <v>-</v>
      </c>
      <c r="L12" s="211"/>
      <c r="M12" s="34"/>
    </row>
    <row r="13" spans="1:15" ht="24.95" customHeight="1">
      <c r="A13" s="44"/>
      <c r="B13" s="315"/>
      <c r="C13" s="316"/>
      <c r="D13" s="45" t="s">
        <v>19</v>
      </c>
      <c r="E13" s="52"/>
      <c r="F13" s="75">
        <v>5</v>
      </c>
      <c r="G13" s="53"/>
      <c r="H13" s="53"/>
      <c r="I13" s="53"/>
      <c r="J13" s="53"/>
      <c r="K13" s="80" t="str">
        <f t="shared" si="2"/>
        <v>-</v>
      </c>
      <c r="L13" s="211"/>
    </row>
    <row r="14" spans="1:15" ht="24.95" customHeight="1">
      <c r="A14" s="44"/>
      <c r="B14" s="317"/>
      <c r="C14" s="318"/>
      <c r="D14" s="247" t="s">
        <v>163</v>
      </c>
      <c r="E14" s="248"/>
      <c r="F14" s="249">
        <v>6</v>
      </c>
      <c r="G14" s="250">
        <f>SUM(G10:G13)</f>
        <v>0</v>
      </c>
      <c r="H14" s="250">
        <f>SUM(H10:H13)</f>
        <v>0</v>
      </c>
      <c r="I14" s="250">
        <f>SUM(I10:I13)</f>
        <v>0</v>
      </c>
      <c r="J14" s="250">
        <f>SUM(J10:J13)</f>
        <v>0</v>
      </c>
      <c r="K14" s="251" t="str">
        <f t="shared" si="2"/>
        <v>-</v>
      </c>
      <c r="L14" s="252"/>
      <c r="M14" s="4" t="s">
        <v>17</v>
      </c>
    </row>
    <row r="15" spans="1:15" ht="24.95" customHeight="1">
      <c r="A15" s="44"/>
      <c r="B15" s="319" t="s">
        <v>38</v>
      </c>
      <c r="C15" s="320"/>
      <c r="D15" s="46" t="s">
        <v>156</v>
      </c>
      <c r="E15" s="52"/>
      <c r="F15" s="75">
        <v>7</v>
      </c>
      <c r="G15" s="53"/>
      <c r="H15" s="53"/>
      <c r="I15" s="53"/>
      <c r="J15" s="53"/>
      <c r="K15" s="80" t="str">
        <f t="shared" si="2"/>
        <v>-</v>
      </c>
      <c r="L15" s="54"/>
      <c r="M15" s="34"/>
    </row>
    <row r="16" spans="1:15" ht="24.95" customHeight="1">
      <c r="A16" s="44"/>
      <c r="B16" s="321"/>
      <c r="C16" s="322"/>
      <c r="D16" s="46" t="s">
        <v>40</v>
      </c>
      <c r="E16" s="52"/>
      <c r="F16" s="75">
        <v>8</v>
      </c>
      <c r="G16" s="53"/>
      <c r="H16" s="53"/>
      <c r="I16" s="53"/>
      <c r="J16" s="53"/>
      <c r="K16" s="80" t="str">
        <f>IF(G16=0,"-",+(J16-G16)/G16*100)</f>
        <v>-</v>
      </c>
      <c r="L16" s="54"/>
      <c r="M16" s="34"/>
    </row>
    <row r="17" spans="1:13" ht="24.95" customHeight="1">
      <c r="A17" s="44"/>
      <c r="B17" s="321"/>
      <c r="C17" s="322"/>
      <c r="D17" s="46" t="s">
        <v>41</v>
      </c>
      <c r="E17" s="52"/>
      <c r="F17" s="75">
        <v>9</v>
      </c>
      <c r="G17" s="53"/>
      <c r="H17" s="53"/>
      <c r="I17" s="53"/>
      <c r="J17" s="53"/>
      <c r="K17" s="80" t="str">
        <f t="shared" si="2"/>
        <v>-</v>
      </c>
      <c r="L17" s="54"/>
      <c r="M17" s="34"/>
    </row>
    <row r="18" spans="1:13" ht="24.95" customHeight="1">
      <c r="A18" s="44"/>
      <c r="B18" s="321"/>
      <c r="C18" s="322"/>
      <c r="D18" s="46" t="s">
        <v>42</v>
      </c>
      <c r="E18" s="52"/>
      <c r="F18" s="75">
        <v>10</v>
      </c>
      <c r="G18" s="53"/>
      <c r="H18" s="53"/>
      <c r="I18" s="53"/>
      <c r="J18" s="53"/>
      <c r="K18" s="80" t="str">
        <f t="shared" si="2"/>
        <v>-</v>
      </c>
      <c r="L18" s="54"/>
      <c r="M18" s="34"/>
    </row>
    <row r="19" spans="1:13" ht="24.95" customHeight="1">
      <c r="A19" s="44"/>
      <c r="B19" s="321"/>
      <c r="C19" s="322"/>
      <c r="D19" s="46" t="s">
        <v>43</v>
      </c>
      <c r="E19" s="52"/>
      <c r="F19" s="75">
        <v>11</v>
      </c>
      <c r="G19" s="53"/>
      <c r="H19" s="53"/>
      <c r="I19" s="53"/>
      <c r="J19" s="53"/>
      <c r="K19" s="80" t="str">
        <f t="shared" si="2"/>
        <v>-</v>
      </c>
      <c r="L19" s="54"/>
      <c r="M19" s="34"/>
    </row>
    <row r="20" spans="1:13" ht="24.95" customHeight="1">
      <c r="A20" s="44"/>
      <c r="B20" s="323"/>
      <c r="C20" s="324"/>
      <c r="D20" s="176" t="s">
        <v>163</v>
      </c>
      <c r="E20" s="177"/>
      <c r="F20" s="178">
        <v>12</v>
      </c>
      <c r="G20" s="179">
        <f>SUM(G15:G19)</f>
        <v>0</v>
      </c>
      <c r="H20" s="179">
        <f t="shared" ref="H20:J20" si="3">SUM(H15:H19)</f>
        <v>0</v>
      </c>
      <c r="I20" s="179">
        <f t="shared" si="3"/>
        <v>0</v>
      </c>
      <c r="J20" s="179">
        <f t="shared" si="3"/>
        <v>0</v>
      </c>
      <c r="K20" s="180" t="str">
        <f>IF(G20=0,"-",+(J20-G20)/G20*100)</f>
        <v>-</v>
      </c>
      <c r="L20" s="181"/>
      <c r="M20" s="34"/>
    </row>
    <row r="21" spans="1:13" ht="24.95" customHeight="1">
      <c r="A21" s="44"/>
      <c r="B21" s="325" t="s">
        <v>39</v>
      </c>
      <c r="C21" s="326"/>
      <c r="D21" s="46" t="s">
        <v>22</v>
      </c>
      <c r="E21" s="47"/>
      <c r="F21" s="76">
        <v>13</v>
      </c>
      <c r="G21" s="48"/>
      <c r="H21" s="55"/>
      <c r="I21" s="55"/>
      <c r="J21" s="55"/>
      <c r="K21" s="80" t="str">
        <f>IF(G21=0,"-",+(J21-G21)/G21*100)</f>
        <v>-</v>
      </c>
      <c r="L21" s="49"/>
      <c r="M21" s="34"/>
    </row>
    <row r="22" spans="1:13" ht="24.95" customHeight="1">
      <c r="A22" s="44"/>
      <c r="B22" s="327"/>
      <c r="C22" s="328"/>
      <c r="D22" s="51" t="s">
        <v>73</v>
      </c>
      <c r="E22" s="52"/>
      <c r="F22" s="75">
        <v>14</v>
      </c>
      <c r="G22" s="53"/>
      <c r="H22" s="53"/>
      <c r="I22" s="53"/>
      <c r="J22" s="53"/>
      <c r="K22" s="80" t="str">
        <f t="shared" ref="K22:K35" si="4">IF(G22=0,"-",+(J22-G22)/G22*100)</f>
        <v>-</v>
      </c>
      <c r="L22" s="211"/>
    </row>
    <row r="23" spans="1:13" ht="24.95" customHeight="1">
      <c r="A23" s="44"/>
      <c r="B23" s="327"/>
      <c r="C23" s="328"/>
      <c r="D23" s="51" t="s">
        <v>72</v>
      </c>
      <c r="E23" s="52"/>
      <c r="F23" s="75">
        <v>15</v>
      </c>
      <c r="G23" s="53"/>
      <c r="H23" s="53"/>
      <c r="I23" s="53"/>
      <c r="J23" s="53"/>
      <c r="K23" s="80" t="str">
        <f t="shared" si="4"/>
        <v>-</v>
      </c>
      <c r="L23" s="211"/>
    </row>
    <row r="24" spans="1:13" ht="24.95" customHeight="1">
      <c r="A24" s="44"/>
      <c r="B24" s="327"/>
      <c r="C24" s="328"/>
      <c r="D24" s="46" t="s">
        <v>20</v>
      </c>
      <c r="E24" s="47"/>
      <c r="F24" s="76">
        <v>16</v>
      </c>
      <c r="G24" s="48"/>
      <c r="H24" s="55"/>
      <c r="I24" s="55"/>
      <c r="J24" s="55"/>
      <c r="K24" s="80" t="str">
        <f t="shared" si="4"/>
        <v>-</v>
      </c>
      <c r="L24" s="49"/>
    </row>
    <row r="25" spans="1:13" ht="24.95" customHeight="1">
      <c r="A25" s="44"/>
      <c r="B25" s="327"/>
      <c r="C25" s="328"/>
      <c r="D25" s="46" t="s">
        <v>21</v>
      </c>
      <c r="E25" s="47"/>
      <c r="F25" s="76">
        <v>17</v>
      </c>
      <c r="G25" s="48"/>
      <c r="H25" s="55"/>
      <c r="I25" s="55"/>
      <c r="J25" s="55"/>
      <c r="K25" s="80" t="str">
        <f t="shared" si="4"/>
        <v>-</v>
      </c>
      <c r="L25" s="49"/>
    </row>
    <row r="26" spans="1:13" ht="24.95" customHeight="1">
      <c r="A26" s="44"/>
      <c r="B26" s="327"/>
      <c r="C26" s="328"/>
      <c r="D26" s="51" t="s">
        <v>27</v>
      </c>
      <c r="E26" s="52"/>
      <c r="F26" s="75">
        <v>18</v>
      </c>
      <c r="G26" s="53"/>
      <c r="H26" s="53"/>
      <c r="I26" s="53"/>
      <c r="J26" s="53"/>
      <c r="K26" s="80" t="str">
        <f t="shared" si="4"/>
        <v>-</v>
      </c>
      <c r="L26" s="211"/>
    </row>
    <row r="27" spans="1:13" ht="24.95" customHeight="1">
      <c r="A27" s="44"/>
      <c r="B27" s="327"/>
      <c r="C27" s="328"/>
      <c r="D27" s="46" t="s">
        <v>24</v>
      </c>
      <c r="E27" s="47"/>
      <c r="F27" s="76">
        <v>19</v>
      </c>
      <c r="G27" s="48"/>
      <c r="H27" s="55"/>
      <c r="I27" s="55"/>
      <c r="J27" s="55"/>
      <c r="K27" s="80" t="str">
        <f t="shared" si="4"/>
        <v>-</v>
      </c>
      <c r="L27" s="49"/>
      <c r="M27" s="4" t="s">
        <v>25</v>
      </c>
    </row>
    <row r="28" spans="1:13" ht="24.95" customHeight="1">
      <c r="A28" s="44"/>
      <c r="B28" s="327"/>
      <c r="C28" s="328"/>
      <c r="D28" s="51" t="s">
        <v>23</v>
      </c>
      <c r="E28" s="52"/>
      <c r="F28" s="75">
        <v>20</v>
      </c>
      <c r="G28" s="53"/>
      <c r="H28" s="53"/>
      <c r="I28" s="53"/>
      <c r="J28" s="53"/>
      <c r="K28" s="80" t="str">
        <f t="shared" si="4"/>
        <v>-</v>
      </c>
      <c r="L28" s="54"/>
      <c r="M28" s="34"/>
    </row>
    <row r="29" spans="1:13" ht="24.95" customHeight="1">
      <c r="A29" s="44"/>
      <c r="B29" s="327"/>
      <c r="C29" s="328"/>
      <c r="D29" s="51" t="s">
        <v>44</v>
      </c>
      <c r="E29" s="52"/>
      <c r="F29" s="75">
        <v>21</v>
      </c>
      <c r="G29" s="53"/>
      <c r="H29" s="53"/>
      <c r="I29" s="53"/>
      <c r="J29" s="53"/>
      <c r="K29" s="80" t="str">
        <f t="shared" si="4"/>
        <v>-</v>
      </c>
      <c r="L29" s="54"/>
      <c r="M29" s="34"/>
    </row>
    <row r="30" spans="1:13" ht="24.95" customHeight="1">
      <c r="A30" s="44"/>
      <c r="B30" s="327"/>
      <c r="C30" s="328"/>
      <c r="D30" s="51" t="s">
        <v>26</v>
      </c>
      <c r="E30" s="52"/>
      <c r="F30" s="75">
        <v>22</v>
      </c>
      <c r="G30" s="56"/>
      <c r="H30" s="56"/>
      <c r="I30" s="56"/>
      <c r="J30" s="56"/>
      <c r="K30" s="80" t="str">
        <f t="shared" si="4"/>
        <v>-</v>
      </c>
      <c r="L30" s="54"/>
    </row>
    <row r="31" spans="1:13" ht="24.95" customHeight="1">
      <c r="A31" s="44"/>
      <c r="B31" s="327"/>
      <c r="C31" s="328"/>
      <c r="D31" s="46" t="s">
        <v>28</v>
      </c>
      <c r="E31" s="52"/>
      <c r="F31" s="75">
        <v>23</v>
      </c>
      <c r="G31" s="53"/>
      <c r="H31" s="53"/>
      <c r="I31" s="53"/>
      <c r="J31" s="53"/>
      <c r="K31" s="80" t="str">
        <f t="shared" si="4"/>
        <v>-</v>
      </c>
      <c r="L31" s="54"/>
      <c r="M31" s="34"/>
    </row>
    <row r="32" spans="1:13" ht="24.95" customHeight="1">
      <c r="A32" s="44"/>
      <c r="B32" s="327"/>
      <c r="C32" s="328"/>
      <c r="D32" s="46" t="s">
        <v>29</v>
      </c>
      <c r="E32" s="47"/>
      <c r="F32" s="76">
        <v>24</v>
      </c>
      <c r="G32" s="48"/>
      <c r="H32" s="53"/>
      <c r="I32" s="53"/>
      <c r="J32" s="53"/>
      <c r="K32" s="80" t="str">
        <f t="shared" si="4"/>
        <v>-</v>
      </c>
      <c r="L32" s="211"/>
      <c r="M32" s="34"/>
    </row>
    <row r="33" spans="1:13" ht="24.95" customHeight="1">
      <c r="A33" s="44"/>
      <c r="B33" s="329"/>
      <c r="C33" s="330"/>
      <c r="D33" s="254" t="s">
        <v>162</v>
      </c>
      <c r="E33" s="255"/>
      <c r="F33" s="256">
        <v>25</v>
      </c>
      <c r="G33" s="257">
        <f>SUM(G21:G32)</f>
        <v>0</v>
      </c>
      <c r="H33" s="258">
        <f t="shared" ref="H33:J33" si="5">SUM(H21:H32)</f>
        <v>0</v>
      </c>
      <c r="I33" s="258">
        <f t="shared" si="5"/>
        <v>0</v>
      </c>
      <c r="J33" s="258">
        <f t="shared" si="5"/>
        <v>0</v>
      </c>
      <c r="K33" s="259" t="str">
        <f t="shared" si="4"/>
        <v>-</v>
      </c>
      <c r="L33" s="260"/>
      <c r="M33" s="34"/>
    </row>
    <row r="34" spans="1:13" ht="24.95" customHeight="1">
      <c r="A34" s="44"/>
      <c r="B34" s="45" t="s">
        <v>69</v>
      </c>
      <c r="C34" s="46"/>
      <c r="D34" s="46"/>
      <c r="E34" s="47"/>
      <c r="F34" s="76">
        <v>26</v>
      </c>
      <c r="G34" s="48"/>
      <c r="H34" s="55"/>
      <c r="I34" s="55"/>
      <c r="J34" s="55"/>
      <c r="K34" s="80" t="str">
        <f t="shared" si="4"/>
        <v>-</v>
      </c>
      <c r="L34" s="49"/>
      <c r="M34" s="34"/>
    </row>
    <row r="35" spans="1:13" ht="24.95" customHeight="1" thickBot="1">
      <c r="A35" s="57"/>
      <c r="B35" s="72" t="s">
        <v>70</v>
      </c>
      <c r="C35" s="58"/>
      <c r="D35" s="58"/>
      <c r="E35" s="59"/>
      <c r="F35" s="77">
        <v>27</v>
      </c>
      <c r="G35" s="70"/>
      <c r="H35" s="71"/>
      <c r="I35" s="71"/>
      <c r="J35" s="71"/>
      <c r="K35" s="80" t="str">
        <f t="shared" si="4"/>
        <v>-</v>
      </c>
      <c r="L35" s="60"/>
    </row>
    <row r="36" spans="1:13" ht="9.9499999999999993" customHeight="1" thickBot="1">
      <c r="A36" s="24"/>
      <c r="B36" s="25"/>
      <c r="C36" s="25"/>
      <c r="D36" s="25"/>
      <c r="E36" s="25"/>
      <c r="F36" s="25"/>
      <c r="G36" s="26"/>
      <c r="H36" s="26"/>
      <c r="I36" s="26"/>
      <c r="J36" s="26"/>
      <c r="K36" s="26"/>
      <c r="L36" s="27"/>
    </row>
    <row r="37" spans="1:13" ht="9.9499999999999993" hidden="1" customHeight="1" thickBot="1">
      <c r="A37" s="24"/>
      <c r="B37" s="25"/>
      <c r="C37" s="25"/>
      <c r="D37" s="25"/>
      <c r="E37" s="25"/>
      <c r="F37" s="25"/>
      <c r="G37" s="26"/>
      <c r="H37" s="26"/>
      <c r="I37" s="26"/>
      <c r="J37" s="26"/>
      <c r="K37" s="26"/>
      <c r="L37" s="27"/>
    </row>
    <row r="38" spans="1:13" ht="30" hidden="1" customHeight="1">
      <c r="A38" s="62" t="s">
        <v>33</v>
      </c>
      <c r="B38" s="25"/>
      <c r="C38" s="25"/>
      <c r="D38" s="25"/>
      <c r="E38" s="25" t="s">
        <v>34</v>
      </c>
      <c r="F38" s="64"/>
      <c r="G38" s="65"/>
      <c r="H38" s="65" t="e">
        <f>+#REF!-H8</f>
        <v>#REF!</v>
      </c>
      <c r="I38" s="65" t="e">
        <f>+#REF!-I8</f>
        <v>#REF!</v>
      </c>
      <c r="J38" s="65" t="e">
        <f>+#REF!-J8</f>
        <v>#REF!</v>
      </c>
      <c r="K38" s="65" t="e">
        <f>IF(#REF!=0,"-",+(J38-#REF!)/#REF!*100)</f>
        <v>#REF!</v>
      </c>
      <c r="L38" s="61"/>
    </row>
    <row r="39" spans="1:13" ht="15" customHeight="1">
      <c r="A39" s="4" t="s">
        <v>153</v>
      </c>
    </row>
    <row r="40" spans="1:13" ht="15" customHeight="1">
      <c r="A40" s="4" t="s">
        <v>155</v>
      </c>
    </row>
    <row r="41" spans="1:13" ht="15" customHeight="1">
      <c r="A41" s="66"/>
    </row>
    <row r="42" spans="1:13" ht="15" customHeight="1">
      <c r="A42" s="66"/>
    </row>
    <row r="43" spans="1:13" ht="18" customHeight="1">
      <c r="A43" s="67"/>
    </row>
  </sheetData>
  <mergeCells count="7">
    <mergeCell ref="J3:K3"/>
    <mergeCell ref="L5:L7"/>
    <mergeCell ref="B10:C14"/>
    <mergeCell ref="B15:C20"/>
    <mergeCell ref="B21:C33"/>
    <mergeCell ref="A3:D3"/>
    <mergeCell ref="E3:H3"/>
  </mergeCells>
  <phoneticPr fontId="3"/>
  <pageMargins left="0.70866141732283472" right="0.70866141732283472" top="0.74803149606299213" bottom="0.74803149606299213" header="0.31496062992125984" footer="0.31496062992125984"/>
  <pageSetup paperSize="9" scale="60" orientation="landscape"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view="pageBreakPreview" zoomScaleNormal="100" zoomScaleSheetLayoutView="100" workbookViewId="0">
      <pane xSplit="6" ySplit="8" topLeftCell="G9" activePane="bottomRight" state="frozen"/>
      <selection pane="topRight" activeCell="H1" sqref="H1"/>
      <selection pane="bottomLeft" activeCell="A9" sqref="A9"/>
      <selection pane="bottomRight" activeCell="G6" sqref="G6:J6"/>
    </sheetView>
  </sheetViews>
  <sheetFormatPr defaultRowHeight="13.5"/>
  <cols>
    <col min="1" max="3" width="2.625" style="4" customWidth="1"/>
    <col min="4" max="5" width="10.625" style="4" customWidth="1"/>
    <col min="6" max="6" width="3.625" style="4" customWidth="1"/>
    <col min="7" max="10" width="10.625" style="4" customWidth="1"/>
    <col min="11" max="11" width="8.625" style="4" customWidth="1"/>
    <col min="12" max="12" width="30.625" style="4" customWidth="1"/>
    <col min="13" max="13" width="5.625" style="4" customWidth="1"/>
    <col min="14" max="16384" width="9" style="4"/>
  </cols>
  <sheetData>
    <row r="1" spans="1:15" ht="18" customHeight="1">
      <c r="A1" s="1" t="s">
        <v>75</v>
      </c>
      <c r="B1" s="2"/>
      <c r="C1" s="2"/>
      <c r="D1" s="2"/>
      <c r="E1" s="2"/>
      <c r="F1" s="3"/>
      <c r="O1" s="5"/>
    </row>
    <row r="2" spans="1:15" ht="14.25" thickBot="1">
      <c r="F2" s="6"/>
    </row>
    <row r="3" spans="1:15" ht="17.25" customHeight="1" thickBot="1">
      <c r="A3" s="295" t="s">
        <v>1</v>
      </c>
      <c r="B3" s="296"/>
      <c r="C3" s="296"/>
      <c r="D3" s="297"/>
      <c r="E3" s="298">
        <f>付加価値額計画!F3</f>
        <v>0</v>
      </c>
      <c r="F3" s="299"/>
      <c r="G3" s="299"/>
      <c r="H3" s="300"/>
      <c r="I3" s="7" t="s">
        <v>2</v>
      </c>
      <c r="J3" s="282">
        <f>付加価値額計画!L3</f>
        <v>0</v>
      </c>
      <c r="K3" s="283"/>
      <c r="L3" s="8"/>
      <c r="O3" s="5"/>
    </row>
    <row r="4" spans="1:15" ht="9.9499999999999993" customHeight="1" thickBot="1">
      <c r="F4" s="6"/>
    </row>
    <row r="5" spans="1:15">
      <c r="A5" s="9"/>
      <c r="B5" s="10"/>
      <c r="C5" s="10"/>
      <c r="D5" s="10"/>
      <c r="E5" s="10"/>
      <c r="F5" s="11"/>
      <c r="G5" s="12" t="s">
        <v>174</v>
      </c>
      <c r="H5" s="12" t="s">
        <v>3</v>
      </c>
      <c r="I5" s="12" t="s">
        <v>4</v>
      </c>
      <c r="J5" s="12" t="s">
        <v>5</v>
      </c>
      <c r="K5" s="12" t="s">
        <v>6</v>
      </c>
      <c r="L5" s="284" t="s">
        <v>54</v>
      </c>
    </row>
    <row r="6" spans="1:15">
      <c r="A6" s="13"/>
      <c r="B6" s="14"/>
      <c r="C6" s="14"/>
      <c r="D6" s="14"/>
      <c r="E6" s="14"/>
      <c r="F6" s="15"/>
      <c r="G6" s="278" t="s">
        <v>224</v>
      </c>
      <c r="H6" s="279" t="s">
        <v>225</v>
      </c>
      <c r="I6" s="279" t="s">
        <v>226</v>
      </c>
      <c r="J6" s="279" t="s">
        <v>227</v>
      </c>
      <c r="K6" s="16" t="s">
        <v>7</v>
      </c>
      <c r="L6" s="285"/>
    </row>
    <row r="7" spans="1:15" ht="14.25" thickBot="1">
      <c r="A7" s="13"/>
      <c r="B7" s="14"/>
      <c r="C7" s="14"/>
      <c r="D7" s="14"/>
      <c r="E7" s="14"/>
      <c r="F7" s="15"/>
      <c r="G7" s="16" t="s">
        <v>8</v>
      </c>
      <c r="H7" s="16" t="s">
        <v>9</v>
      </c>
      <c r="I7" s="16" t="s">
        <v>10</v>
      </c>
      <c r="J7" s="16" t="s">
        <v>11</v>
      </c>
      <c r="K7" s="17" t="s">
        <v>12</v>
      </c>
      <c r="L7" s="285"/>
    </row>
    <row r="8" spans="1:15" ht="24.95" customHeight="1">
      <c r="A8" s="39" t="s">
        <v>166</v>
      </c>
      <c r="B8" s="40"/>
      <c r="C8" s="40"/>
      <c r="D8" s="40"/>
      <c r="E8" s="40"/>
      <c r="F8" s="41"/>
      <c r="G8" s="42">
        <f>SUM(G9:G26)</f>
        <v>0</v>
      </c>
      <c r="H8" s="42">
        <f>SUM(H9:H26)</f>
        <v>0</v>
      </c>
      <c r="I8" s="42">
        <f t="shared" ref="I8:J8" si="0">SUM(I9:I26)</f>
        <v>0</v>
      </c>
      <c r="J8" s="42">
        <f t="shared" si="0"/>
        <v>0</v>
      </c>
      <c r="K8" s="78" t="str">
        <f>IF(G8=0,"-",+(J8-G8)/G8*100)</f>
        <v>-</v>
      </c>
      <c r="L8" s="43"/>
    </row>
    <row r="9" spans="1:15" ht="24.95" customHeight="1">
      <c r="A9" s="44"/>
      <c r="B9" s="45" t="s">
        <v>76</v>
      </c>
      <c r="C9" s="46"/>
      <c r="D9" s="45"/>
      <c r="E9" s="47"/>
      <c r="F9" s="76"/>
      <c r="G9" s="48"/>
      <c r="H9" s="48"/>
      <c r="I9" s="48"/>
      <c r="J9" s="48"/>
      <c r="K9" s="80" t="str">
        <f>IF(G9=0,"-",+(J9-G9)/G9*100)</f>
        <v>-</v>
      </c>
      <c r="L9" s="49"/>
      <c r="M9" s="4" t="s">
        <v>17</v>
      </c>
    </row>
    <row r="10" spans="1:15" ht="24.95" customHeight="1">
      <c r="A10" s="44"/>
      <c r="B10" s="50" t="s">
        <v>77</v>
      </c>
      <c r="C10" s="51"/>
      <c r="D10" s="51"/>
      <c r="E10" s="52"/>
      <c r="F10" s="75"/>
      <c r="G10" s="53"/>
      <c r="H10" s="53"/>
      <c r="I10" s="53"/>
      <c r="J10" s="53"/>
      <c r="K10" s="80" t="str">
        <f t="shared" ref="K10:K26" si="1">IF(G10=0,"-",+(J10-G10)/G10*100)</f>
        <v>-</v>
      </c>
      <c r="L10" s="54"/>
    </row>
    <row r="11" spans="1:15" ht="24.95" customHeight="1">
      <c r="A11" s="44"/>
      <c r="B11" s="50" t="s">
        <v>78</v>
      </c>
      <c r="C11" s="51"/>
      <c r="D11" s="51"/>
      <c r="E11" s="52"/>
      <c r="F11" s="75"/>
      <c r="G11" s="53"/>
      <c r="H11" s="53"/>
      <c r="I11" s="53"/>
      <c r="J11" s="53"/>
      <c r="K11" s="80" t="str">
        <f t="shared" si="1"/>
        <v>-</v>
      </c>
      <c r="L11" s="54"/>
    </row>
    <row r="12" spans="1:15" ht="24.95" customHeight="1">
      <c r="A12" s="44"/>
      <c r="B12" s="50" t="s">
        <v>151</v>
      </c>
      <c r="C12" s="51"/>
      <c r="D12" s="46"/>
      <c r="E12" s="52"/>
      <c r="F12" s="75"/>
      <c r="G12" s="53"/>
      <c r="H12" s="53"/>
      <c r="I12" s="53"/>
      <c r="J12" s="53"/>
      <c r="K12" s="80" t="str">
        <f t="shared" si="1"/>
        <v>-</v>
      </c>
      <c r="L12" s="54"/>
    </row>
    <row r="13" spans="1:15" ht="24.95" customHeight="1">
      <c r="A13" s="44"/>
      <c r="B13" s="50" t="s">
        <v>42</v>
      </c>
      <c r="C13" s="51"/>
      <c r="D13" s="51"/>
      <c r="E13" s="52"/>
      <c r="F13" s="75"/>
      <c r="G13" s="53"/>
      <c r="H13" s="53"/>
      <c r="I13" s="53"/>
      <c r="J13" s="53"/>
      <c r="K13" s="80" t="str">
        <f t="shared" si="1"/>
        <v>-</v>
      </c>
      <c r="L13" s="54"/>
      <c r="M13" s="34"/>
    </row>
    <row r="14" spans="1:15" ht="24.95" customHeight="1">
      <c r="A14" s="44"/>
      <c r="B14" s="50" t="s">
        <v>43</v>
      </c>
      <c r="C14" s="51"/>
      <c r="D14" s="51"/>
      <c r="E14" s="52"/>
      <c r="F14" s="75"/>
      <c r="G14" s="53"/>
      <c r="H14" s="53"/>
      <c r="I14" s="53"/>
      <c r="J14" s="53"/>
      <c r="K14" s="80" t="str">
        <f t="shared" si="1"/>
        <v>-</v>
      </c>
      <c r="L14" s="54"/>
      <c r="M14" s="34"/>
    </row>
    <row r="15" spans="1:15" ht="24.95" customHeight="1">
      <c r="A15" s="44"/>
      <c r="B15" s="50" t="s">
        <v>79</v>
      </c>
      <c r="C15" s="51"/>
      <c r="D15" s="51"/>
      <c r="E15" s="52"/>
      <c r="F15" s="75"/>
      <c r="G15" s="53"/>
      <c r="H15" s="53"/>
      <c r="I15" s="53"/>
      <c r="J15" s="53"/>
      <c r="K15" s="80" t="str">
        <f t="shared" si="1"/>
        <v>-</v>
      </c>
      <c r="L15" s="54"/>
    </row>
    <row r="16" spans="1:15" ht="24.95" customHeight="1">
      <c r="A16" s="44"/>
      <c r="B16" s="50" t="s">
        <v>80</v>
      </c>
      <c r="C16" s="51"/>
      <c r="D16" s="46"/>
      <c r="E16" s="52"/>
      <c r="F16" s="75"/>
      <c r="G16" s="53"/>
      <c r="H16" s="53"/>
      <c r="I16" s="53"/>
      <c r="J16" s="53"/>
      <c r="K16" s="80" t="str">
        <f t="shared" si="1"/>
        <v>-</v>
      </c>
      <c r="L16" s="54"/>
      <c r="M16" s="34"/>
    </row>
    <row r="17" spans="1:13" ht="24.95" customHeight="1">
      <c r="A17" s="44"/>
      <c r="B17" s="50" t="s">
        <v>81</v>
      </c>
      <c r="C17" s="51"/>
      <c r="D17" s="46"/>
      <c r="E17" s="52"/>
      <c r="F17" s="75"/>
      <c r="G17" s="53"/>
      <c r="H17" s="53"/>
      <c r="I17" s="53"/>
      <c r="J17" s="53"/>
      <c r="K17" s="80" t="str">
        <f t="shared" si="1"/>
        <v>-</v>
      </c>
      <c r="L17" s="54"/>
      <c r="M17" s="34"/>
    </row>
    <row r="18" spans="1:13" ht="24.95" customHeight="1">
      <c r="A18" s="44"/>
      <c r="B18" s="50" t="s">
        <v>82</v>
      </c>
      <c r="C18" s="51"/>
      <c r="D18" s="46"/>
      <c r="E18" s="52"/>
      <c r="F18" s="75"/>
      <c r="G18" s="53"/>
      <c r="H18" s="53"/>
      <c r="I18" s="53"/>
      <c r="J18" s="53"/>
      <c r="K18" s="80" t="str">
        <f t="shared" si="1"/>
        <v>-</v>
      </c>
      <c r="L18" s="54"/>
      <c r="M18" s="34"/>
    </row>
    <row r="19" spans="1:13" ht="24.95" customHeight="1">
      <c r="A19" s="44"/>
      <c r="B19" s="50" t="s">
        <v>83</v>
      </c>
      <c r="C19" s="51"/>
      <c r="D19" s="46"/>
      <c r="E19" s="52"/>
      <c r="F19" s="75"/>
      <c r="G19" s="53"/>
      <c r="H19" s="53"/>
      <c r="I19" s="53"/>
      <c r="J19" s="53"/>
      <c r="K19" s="80" t="str">
        <f t="shared" si="1"/>
        <v>-</v>
      </c>
      <c r="L19" s="54"/>
      <c r="M19" s="34"/>
    </row>
    <row r="20" spans="1:13" ht="24.95" customHeight="1">
      <c r="A20" s="44"/>
      <c r="B20" s="50" t="s">
        <v>44</v>
      </c>
      <c r="C20" s="51"/>
      <c r="D20" s="46"/>
      <c r="E20" s="52"/>
      <c r="F20" s="75"/>
      <c r="G20" s="53"/>
      <c r="H20" s="53"/>
      <c r="I20" s="53"/>
      <c r="J20" s="53"/>
      <c r="K20" s="80" t="str">
        <f t="shared" si="1"/>
        <v>-</v>
      </c>
      <c r="L20" s="54"/>
      <c r="M20" s="34"/>
    </row>
    <row r="21" spans="1:13" ht="24.95" customHeight="1">
      <c r="A21" s="44"/>
      <c r="B21" s="50" t="s">
        <v>84</v>
      </c>
      <c r="C21" s="51"/>
      <c r="D21" s="46"/>
      <c r="E21" s="52"/>
      <c r="F21" s="75"/>
      <c r="G21" s="53"/>
      <c r="H21" s="53"/>
      <c r="I21" s="53"/>
      <c r="J21" s="53"/>
      <c r="K21" s="80" t="str">
        <f t="shared" si="1"/>
        <v>-</v>
      </c>
      <c r="L21" s="54"/>
      <c r="M21" s="34"/>
    </row>
    <row r="22" spans="1:13" ht="24.95" customHeight="1">
      <c r="A22" s="44"/>
      <c r="B22" s="45" t="s">
        <v>85</v>
      </c>
      <c r="C22" s="46"/>
      <c r="D22" s="46"/>
      <c r="E22" s="47"/>
      <c r="F22" s="76"/>
      <c r="G22" s="48"/>
      <c r="H22" s="55"/>
      <c r="I22" s="53"/>
      <c r="J22" s="53"/>
      <c r="K22" s="80" t="str">
        <f t="shared" si="1"/>
        <v>-</v>
      </c>
      <c r="L22" s="54"/>
      <c r="M22" s="34"/>
    </row>
    <row r="23" spans="1:13" ht="24.95" customHeight="1">
      <c r="A23" s="44"/>
      <c r="B23" s="50" t="s">
        <v>86</v>
      </c>
      <c r="C23" s="51"/>
      <c r="D23" s="51"/>
      <c r="E23" s="52"/>
      <c r="F23" s="75"/>
      <c r="G23" s="53"/>
      <c r="H23" s="55"/>
      <c r="I23" s="53"/>
      <c r="J23" s="53"/>
      <c r="K23" s="80" t="str">
        <f t="shared" si="1"/>
        <v>-</v>
      </c>
      <c r="L23" s="54"/>
    </row>
    <row r="24" spans="1:13" ht="24.95" customHeight="1">
      <c r="A24" s="44"/>
      <c r="B24" s="50" t="s">
        <v>87</v>
      </c>
      <c r="C24" s="51"/>
      <c r="D24" s="46"/>
      <c r="E24" s="47"/>
      <c r="F24" s="76"/>
      <c r="G24" s="48"/>
      <c r="H24" s="55"/>
      <c r="I24" s="53"/>
      <c r="J24" s="53"/>
      <c r="K24" s="80" t="str">
        <f t="shared" si="1"/>
        <v>-</v>
      </c>
      <c r="L24" s="49"/>
    </row>
    <row r="25" spans="1:13" ht="24.95" customHeight="1">
      <c r="A25" s="44"/>
      <c r="B25" s="50" t="s">
        <v>88</v>
      </c>
      <c r="C25" s="51"/>
      <c r="D25" s="46"/>
      <c r="E25" s="47"/>
      <c r="F25" s="76"/>
      <c r="G25" s="48"/>
      <c r="H25" s="55"/>
      <c r="I25" s="55"/>
      <c r="J25" s="55"/>
      <c r="K25" s="80" t="str">
        <f t="shared" si="1"/>
        <v>-</v>
      </c>
      <c r="L25" s="49"/>
    </row>
    <row r="26" spans="1:13" ht="24.95" customHeight="1" thickBot="1">
      <c r="A26" s="44"/>
      <c r="B26" s="50" t="s">
        <v>89</v>
      </c>
      <c r="C26" s="51"/>
      <c r="D26" s="51"/>
      <c r="E26" s="52"/>
      <c r="F26" s="75"/>
      <c r="G26" s="53"/>
      <c r="H26" s="53"/>
      <c r="I26" s="53"/>
      <c r="J26" s="53"/>
      <c r="K26" s="80" t="str">
        <f t="shared" si="1"/>
        <v>-</v>
      </c>
      <c r="L26" s="54"/>
    </row>
    <row r="27" spans="1:13" ht="24.95" customHeight="1">
      <c r="A27" s="189" t="s">
        <v>158</v>
      </c>
      <c r="B27" s="190"/>
      <c r="C27" s="190"/>
      <c r="D27" s="190"/>
      <c r="E27" s="191"/>
      <c r="F27" s="192"/>
      <c r="G27" s="193">
        <f>SUM(G28:G31)</f>
        <v>0</v>
      </c>
      <c r="H27" s="194">
        <f t="shared" ref="H27:J27" si="2">SUM(H28:H31)</f>
        <v>0</v>
      </c>
      <c r="I27" s="194">
        <f t="shared" si="2"/>
        <v>0</v>
      </c>
      <c r="J27" s="194">
        <f t="shared" si="2"/>
        <v>0</v>
      </c>
      <c r="K27" s="195" t="str">
        <f>IF(G27=0,"-",+(J27-G27)/G27*100)</f>
        <v>-</v>
      </c>
      <c r="L27" s="196"/>
    </row>
    <row r="28" spans="1:13" ht="24.95" customHeight="1">
      <c r="A28" s="331" t="s">
        <v>68</v>
      </c>
      <c r="B28" s="182" t="s">
        <v>78</v>
      </c>
      <c r="C28" s="183"/>
      <c r="D28" s="183"/>
      <c r="E28" s="184"/>
      <c r="F28" s="185"/>
      <c r="G28" s="186">
        <f>G11</f>
        <v>0</v>
      </c>
      <c r="H28" s="186">
        <f t="shared" ref="H28:I28" si="3">H11</f>
        <v>0</v>
      </c>
      <c r="I28" s="186">
        <f t="shared" si="3"/>
        <v>0</v>
      </c>
      <c r="J28" s="186">
        <f>J11</f>
        <v>0</v>
      </c>
      <c r="K28" s="187" t="str">
        <f>IF(G28=0,"-",+(J28-G28)/G28*100)</f>
        <v>-</v>
      </c>
      <c r="L28" s="188"/>
    </row>
    <row r="29" spans="1:13" ht="24.95" customHeight="1">
      <c r="A29" s="331"/>
      <c r="B29" s="45" t="s">
        <v>151</v>
      </c>
      <c r="C29" s="46"/>
      <c r="D29" s="46"/>
      <c r="E29" s="47"/>
      <c r="F29" s="76"/>
      <c r="G29" s="48">
        <f>G12</f>
        <v>0</v>
      </c>
      <c r="H29" s="55">
        <f t="shared" ref="H29:J29" si="4">H12</f>
        <v>0</v>
      </c>
      <c r="I29" s="55">
        <f t="shared" si="4"/>
        <v>0</v>
      </c>
      <c r="J29" s="55">
        <f t="shared" si="4"/>
        <v>0</v>
      </c>
      <c r="K29" s="187" t="str">
        <f t="shared" ref="K29:K31" si="5">IF(G29=0,"-",+(J29-G29)/G29*100)</f>
        <v>-</v>
      </c>
      <c r="L29" s="49"/>
    </row>
    <row r="30" spans="1:13" ht="24.95" customHeight="1">
      <c r="A30" s="331"/>
      <c r="B30" s="45" t="s">
        <v>42</v>
      </c>
      <c r="C30" s="46"/>
      <c r="D30" s="46"/>
      <c r="E30" s="47"/>
      <c r="F30" s="76"/>
      <c r="G30" s="48">
        <f>G13</f>
        <v>0</v>
      </c>
      <c r="H30" s="55">
        <f t="shared" ref="H30:J30" si="6">H13</f>
        <v>0</v>
      </c>
      <c r="I30" s="55">
        <f t="shared" si="6"/>
        <v>0</v>
      </c>
      <c r="J30" s="55">
        <f t="shared" si="6"/>
        <v>0</v>
      </c>
      <c r="K30" s="187" t="str">
        <f t="shared" si="5"/>
        <v>-</v>
      </c>
      <c r="L30" s="49"/>
    </row>
    <row r="31" spans="1:13" ht="24.95" customHeight="1" thickBot="1">
      <c r="A31" s="332"/>
      <c r="B31" s="72" t="s">
        <v>43</v>
      </c>
      <c r="C31" s="58"/>
      <c r="D31" s="58"/>
      <c r="E31" s="59"/>
      <c r="F31" s="77"/>
      <c r="G31" s="70">
        <f>G14</f>
        <v>0</v>
      </c>
      <c r="H31" s="71">
        <f t="shared" ref="H31:J31" si="7">H14</f>
        <v>0</v>
      </c>
      <c r="I31" s="71">
        <f t="shared" si="7"/>
        <v>0</v>
      </c>
      <c r="J31" s="71">
        <f t="shared" si="7"/>
        <v>0</v>
      </c>
      <c r="K31" s="187" t="str">
        <f t="shared" si="5"/>
        <v>-</v>
      </c>
      <c r="L31" s="60"/>
    </row>
    <row r="32" spans="1:13" ht="9.9499999999999993" customHeight="1" thickBot="1">
      <c r="A32" s="24"/>
      <c r="B32" s="25"/>
      <c r="C32" s="25"/>
      <c r="D32" s="25"/>
      <c r="E32" s="25"/>
      <c r="F32" s="25"/>
      <c r="G32" s="26"/>
      <c r="H32" s="26"/>
      <c r="I32" s="26"/>
      <c r="J32" s="26"/>
      <c r="K32" s="26"/>
      <c r="L32" s="27"/>
    </row>
    <row r="33" spans="1:12" ht="9.9499999999999993" hidden="1" customHeight="1" thickBot="1">
      <c r="A33" s="24"/>
      <c r="B33" s="25"/>
      <c r="C33" s="25"/>
      <c r="D33" s="25"/>
      <c r="E33" s="25"/>
      <c r="F33" s="25"/>
      <c r="G33" s="26"/>
      <c r="H33" s="26"/>
      <c r="I33" s="26"/>
      <c r="J33" s="26"/>
      <c r="K33" s="26"/>
      <c r="L33" s="27"/>
    </row>
    <row r="34" spans="1:12" ht="30" hidden="1" customHeight="1">
      <c r="A34" s="62" t="s">
        <v>33</v>
      </c>
      <c r="B34" s="25"/>
      <c r="C34" s="25"/>
      <c r="D34" s="25"/>
      <c r="E34" s="25" t="s">
        <v>34</v>
      </c>
      <c r="F34" s="64"/>
      <c r="G34" s="65"/>
      <c r="H34" s="65" t="e">
        <f>+#REF!-H8</f>
        <v>#REF!</v>
      </c>
      <c r="I34" s="65" t="e">
        <f>+#REF!-I8</f>
        <v>#REF!</v>
      </c>
      <c r="J34" s="65" t="e">
        <f>+#REF!-J8</f>
        <v>#REF!</v>
      </c>
      <c r="K34" s="65" t="e">
        <f>IF(#REF!=0,"-",+(J34-#REF!)/#REF!*100)</f>
        <v>#REF!</v>
      </c>
      <c r="L34" s="61"/>
    </row>
    <row r="35" spans="1:12" ht="15" customHeight="1">
      <c r="A35" s="4" t="s">
        <v>153</v>
      </c>
    </row>
    <row r="36" spans="1:12" ht="15" customHeight="1">
      <c r="A36" s="4" t="s">
        <v>157</v>
      </c>
    </row>
    <row r="37" spans="1:12" ht="15" customHeight="1">
      <c r="A37" s="66"/>
    </row>
    <row r="38" spans="1:12" ht="15" customHeight="1">
      <c r="A38" s="66"/>
    </row>
    <row r="39" spans="1:12" ht="18" customHeight="1">
      <c r="A39" s="67"/>
    </row>
    <row r="41" spans="1:12">
      <c r="D41" s="208"/>
      <c r="E41" s="208"/>
      <c r="F41" s="208"/>
      <c r="G41" s="208"/>
      <c r="H41" s="208"/>
      <c r="I41" s="208"/>
      <c r="J41" s="208"/>
    </row>
  </sheetData>
  <mergeCells count="5">
    <mergeCell ref="A28:A31"/>
    <mergeCell ref="A3:D3"/>
    <mergeCell ref="E3:H3"/>
    <mergeCell ref="J3:K3"/>
    <mergeCell ref="L5:L7"/>
  </mergeCells>
  <phoneticPr fontId="3"/>
  <pageMargins left="0.70866141732283472" right="0.70866141732283472" top="0.74803149606299213" bottom="0.74803149606299213" header="0.31496062992125984" footer="0.31496062992125984"/>
  <pageSetup paperSize="9" scale="68"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2"/>
  <sheetViews>
    <sheetView view="pageBreakPreview" zoomScaleNormal="100" zoomScaleSheetLayoutView="100" workbookViewId="0">
      <selection activeCell="D5" sqref="D5:G5"/>
    </sheetView>
  </sheetViews>
  <sheetFormatPr defaultRowHeight="13.5"/>
  <cols>
    <col min="1" max="1" width="10.625" style="100" customWidth="1"/>
    <col min="2" max="2" width="9.625" style="100" customWidth="1"/>
    <col min="3" max="3" width="8.25" style="100" bestFit="1" customWidth="1"/>
    <col min="4" max="4" width="10.625" style="100" customWidth="1"/>
    <col min="5" max="5" width="6.625" style="100" customWidth="1"/>
    <col min="6" max="6" width="10.625" style="100" customWidth="1"/>
    <col min="7" max="7" width="6.625" style="100" customWidth="1"/>
    <col min="8" max="8" width="10.625" style="100" customWidth="1"/>
    <col min="9" max="9" width="6.625" style="100" customWidth="1"/>
    <col min="10" max="10" width="10.625" style="100" customWidth="1"/>
    <col min="11" max="11" width="6.625" style="100" customWidth="1"/>
    <col min="12" max="12" width="25.875" style="100" customWidth="1"/>
    <col min="13" max="13" width="9" style="100"/>
    <col min="14" max="14" width="11.625" style="100" bestFit="1" customWidth="1"/>
    <col min="15" max="16384" width="9" style="100"/>
  </cols>
  <sheetData>
    <row r="1" spans="1:12" ht="18.75">
      <c r="A1" s="335" t="s">
        <v>175</v>
      </c>
      <c r="B1" s="335"/>
      <c r="C1" s="335"/>
      <c r="D1" s="335"/>
      <c r="E1" s="335"/>
      <c r="F1" s="335"/>
      <c r="G1" s="335"/>
      <c r="H1" s="335"/>
      <c r="I1" s="335"/>
      <c r="J1" s="335"/>
      <c r="K1" s="335"/>
      <c r="L1" s="335"/>
    </row>
    <row r="2" spans="1:12">
      <c r="G2" s="101"/>
    </row>
    <row r="3" spans="1:12">
      <c r="A3" s="100" t="s">
        <v>90</v>
      </c>
      <c r="G3" s="101"/>
    </row>
    <row r="4" spans="1:12">
      <c r="A4" s="337" t="s">
        <v>91</v>
      </c>
      <c r="B4" s="339" t="s">
        <v>92</v>
      </c>
      <c r="C4" s="340"/>
      <c r="D4" s="336" t="s">
        <v>174</v>
      </c>
      <c r="E4" s="336"/>
      <c r="F4" s="336" t="s">
        <v>171</v>
      </c>
      <c r="G4" s="336"/>
      <c r="H4" s="336" t="s">
        <v>172</v>
      </c>
      <c r="I4" s="336"/>
      <c r="J4" s="336" t="s">
        <v>173</v>
      </c>
      <c r="K4" s="336"/>
      <c r="L4" s="102" t="s">
        <v>93</v>
      </c>
    </row>
    <row r="5" spans="1:12">
      <c r="A5" s="338"/>
      <c r="B5" s="341"/>
      <c r="C5" s="342"/>
      <c r="D5" s="333" t="str">
        <f>付加価値額計画!I6</f>
        <v>（令和5年度）</v>
      </c>
      <c r="E5" s="334"/>
      <c r="F5" s="333" t="str">
        <f>付加価値額計画!J6</f>
        <v>（令和6年度）</v>
      </c>
      <c r="G5" s="334"/>
      <c r="H5" s="333" t="str">
        <f>付加価値額計画!K6</f>
        <v>（令和7年度）</v>
      </c>
      <c r="I5" s="334"/>
      <c r="J5" s="333" t="str">
        <f>付加価値額計画!L6</f>
        <v>（令和8年度）</v>
      </c>
      <c r="K5" s="334"/>
      <c r="L5" s="206"/>
    </row>
    <row r="6" spans="1:12">
      <c r="A6" s="337"/>
      <c r="B6" s="103" t="s">
        <v>94</v>
      </c>
      <c r="C6" s="104" t="s">
        <v>107</v>
      </c>
      <c r="D6" s="105"/>
      <c r="E6" s="106" t="s">
        <v>108</v>
      </c>
      <c r="F6" s="105"/>
      <c r="G6" s="106" t="s">
        <v>126</v>
      </c>
      <c r="H6" s="105"/>
      <c r="I6" s="106" t="s">
        <v>108</v>
      </c>
      <c r="J6" s="105"/>
      <c r="K6" s="106" t="s">
        <v>126</v>
      </c>
      <c r="L6" s="344"/>
    </row>
    <row r="7" spans="1:12">
      <c r="A7" s="343"/>
      <c r="B7" s="107" t="s">
        <v>95</v>
      </c>
      <c r="C7" s="108" t="s">
        <v>127</v>
      </c>
      <c r="D7" s="109"/>
      <c r="E7" s="110" t="s">
        <v>96</v>
      </c>
      <c r="F7" s="109"/>
      <c r="G7" s="110" t="s">
        <v>96</v>
      </c>
      <c r="H7" s="109"/>
      <c r="I7" s="110" t="s">
        <v>96</v>
      </c>
      <c r="J7" s="109"/>
      <c r="K7" s="110" t="s">
        <v>96</v>
      </c>
      <c r="L7" s="345"/>
    </row>
    <row r="8" spans="1:12">
      <c r="A8" s="343"/>
      <c r="B8" s="107" t="s">
        <v>97</v>
      </c>
      <c r="C8" s="108" t="s">
        <v>128</v>
      </c>
      <c r="D8" s="109">
        <f>D6*D7/10</f>
        <v>0</v>
      </c>
      <c r="E8" s="110" t="s">
        <v>98</v>
      </c>
      <c r="F8" s="109">
        <f>F6*F7/10</f>
        <v>0</v>
      </c>
      <c r="G8" s="110" t="s">
        <v>98</v>
      </c>
      <c r="H8" s="109">
        <f>H6*H7/10</f>
        <v>0</v>
      </c>
      <c r="I8" s="110" t="s">
        <v>98</v>
      </c>
      <c r="J8" s="109">
        <f>J6*J7/10</f>
        <v>0</v>
      </c>
      <c r="K8" s="110" t="s">
        <v>98</v>
      </c>
      <c r="L8" s="345"/>
    </row>
    <row r="9" spans="1:12">
      <c r="A9" s="343"/>
      <c r="B9" s="107" t="s">
        <v>99</v>
      </c>
      <c r="C9" s="108" t="s">
        <v>129</v>
      </c>
      <c r="D9" s="210"/>
      <c r="E9" s="110" t="s">
        <v>101</v>
      </c>
      <c r="F9" s="210"/>
      <c r="G9" s="110" t="s">
        <v>101</v>
      </c>
      <c r="H9" s="210"/>
      <c r="I9" s="110" t="s">
        <v>101</v>
      </c>
      <c r="J9" s="210"/>
      <c r="K9" s="110" t="s">
        <v>101</v>
      </c>
      <c r="L9" s="345"/>
    </row>
    <row r="10" spans="1:12">
      <c r="A10" s="338"/>
      <c r="B10" s="111" t="s">
        <v>102</v>
      </c>
      <c r="C10" s="112" t="s">
        <v>103</v>
      </c>
      <c r="D10" s="113">
        <f>D8*D9</f>
        <v>0</v>
      </c>
      <c r="E10" s="114" t="s">
        <v>104</v>
      </c>
      <c r="F10" s="113">
        <f>F8*F9</f>
        <v>0</v>
      </c>
      <c r="G10" s="114" t="s">
        <v>104</v>
      </c>
      <c r="H10" s="113">
        <f>H8*H9</f>
        <v>0</v>
      </c>
      <c r="I10" s="114" t="s">
        <v>104</v>
      </c>
      <c r="J10" s="113">
        <f>J8*J9</f>
        <v>0</v>
      </c>
      <c r="K10" s="114" t="s">
        <v>104</v>
      </c>
      <c r="L10" s="346"/>
    </row>
    <row r="11" spans="1:12">
      <c r="A11" s="347"/>
      <c r="B11" s="103" t="s">
        <v>94</v>
      </c>
      <c r="C11" s="104" t="s">
        <v>105</v>
      </c>
      <c r="D11" s="105"/>
      <c r="E11" s="106" t="s">
        <v>130</v>
      </c>
      <c r="F11" s="105"/>
      <c r="G11" s="106" t="s">
        <v>130</v>
      </c>
      <c r="H11" s="105"/>
      <c r="I11" s="106" t="s">
        <v>130</v>
      </c>
      <c r="J11" s="105"/>
      <c r="K11" s="106" t="s">
        <v>130</v>
      </c>
      <c r="L11" s="350"/>
    </row>
    <row r="12" spans="1:12">
      <c r="A12" s="348"/>
      <c r="B12" s="107" t="s">
        <v>95</v>
      </c>
      <c r="C12" s="108" t="s">
        <v>110</v>
      </c>
      <c r="D12" s="109"/>
      <c r="E12" s="110" t="s">
        <v>131</v>
      </c>
      <c r="F12" s="109"/>
      <c r="G12" s="110" t="s">
        <v>131</v>
      </c>
      <c r="H12" s="109"/>
      <c r="I12" s="110" t="s">
        <v>131</v>
      </c>
      <c r="J12" s="109"/>
      <c r="K12" s="110" t="s">
        <v>131</v>
      </c>
      <c r="L12" s="351"/>
    </row>
    <row r="13" spans="1:12">
      <c r="A13" s="348"/>
      <c r="B13" s="107" t="s">
        <v>97</v>
      </c>
      <c r="C13" s="108" t="s">
        <v>111</v>
      </c>
      <c r="D13" s="109">
        <f>D11*D12/10</f>
        <v>0</v>
      </c>
      <c r="E13" s="110" t="s">
        <v>132</v>
      </c>
      <c r="F13" s="109">
        <f>F11*F12/10</f>
        <v>0</v>
      </c>
      <c r="G13" s="110" t="s">
        <v>132</v>
      </c>
      <c r="H13" s="109">
        <f>H11*H12/10</f>
        <v>0</v>
      </c>
      <c r="I13" s="110" t="s">
        <v>132</v>
      </c>
      <c r="J13" s="109">
        <f>J11*J12/10</f>
        <v>0</v>
      </c>
      <c r="K13" s="110" t="s">
        <v>132</v>
      </c>
      <c r="L13" s="351"/>
    </row>
    <row r="14" spans="1:12">
      <c r="A14" s="348"/>
      <c r="B14" s="107" t="s">
        <v>99</v>
      </c>
      <c r="C14" s="108" t="s">
        <v>100</v>
      </c>
      <c r="D14" s="210"/>
      <c r="E14" s="110" t="s">
        <v>133</v>
      </c>
      <c r="F14" s="210"/>
      <c r="G14" s="110" t="s">
        <v>133</v>
      </c>
      <c r="H14" s="210"/>
      <c r="I14" s="110" t="s">
        <v>133</v>
      </c>
      <c r="J14" s="210"/>
      <c r="K14" s="110" t="s">
        <v>133</v>
      </c>
      <c r="L14" s="351"/>
    </row>
    <row r="15" spans="1:12">
      <c r="A15" s="349"/>
      <c r="B15" s="111" t="s">
        <v>102</v>
      </c>
      <c r="C15" s="112" t="s">
        <v>103</v>
      </c>
      <c r="D15" s="113">
        <f>D13*D14</f>
        <v>0</v>
      </c>
      <c r="E15" s="114" t="s">
        <v>134</v>
      </c>
      <c r="F15" s="113">
        <f>F13*F14</f>
        <v>0</v>
      </c>
      <c r="G15" s="114" t="s">
        <v>134</v>
      </c>
      <c r="H15" s="113">
        <f>H13*H14</f>
        <v>0</v>
      </c>
      <c r="I15" s="114" t="s">
        <v>134</v>
      </c>
      <c r="J15" s="113">
        <f>J13*J14</f>
        <v>0</v>
      </c>
      <c r="K15" s="114" t="s">
        <v>134</v>
      </c>
      <c r="L15" s="352"/>
    </row>
    <row r="16" spans="1:12">
      <c r="A16" s="337"/>
      <c r="B16" s="103" t="s">
        <v>94</v>
      </c>
      <c r="C16" s="104" t="s">
        <v>105</v>
      </c>
      <c r="D16" s="105"/>
      <c r="E16" s="106" t="s">
        <v>108</v>
      </c>
      <c r="F16" s="105"/>
      <c r="G16" s="106" t="s">
        <v>108</v>
      </c>
      <c r="H16" s="105"/>
      <c r="I16" s="106" t="s">
        <v>109</v>
      </c>
      <c r="J16" s="105"/>
      <c r="K16" s="106" t="s">
        <v>109</v>
      </c>
      <c r="L16" s="344"/>
    </row>
    <row r="17" spans="1:14">
      <c r="A17" s="343"/>
      <c r="B17" s="107" t="s">
        <v>95</v>
      </c>
      <c r="C17" s="108" t="s">
        <v>110</v>
      </c>
      <c r="D17" s="109"/>
      <c r="E17" s="110" t="s">
        <v>96</v>
      </c>
      <c r="F17" s="210"/>
      <c r="G17" s="110" t="s">
        <v>135</v>
      </c>
      <c r="H17" s="109"/>
      <c r="I17" s="110" t="s">
        <v>96</v>
      </c>
      <c r="J17" s="109"/>
      <c r="K17" s="110" t="s">
        <v>135</v>
      </c>
      <c r="L17" s="345"/>
    </row>
    <row r="18" spans="1:14">
      <c r="A18" s="343"/>
      <c r="B18" s="107" t="s">
        <v>97</v>
      </c>
      <c r="C18" s="108" t="s">
        <v>111</v>
      </c>
      <c r="D18" s="109">
        <f>D16*D17/10</f>
        <v>0</v>
      </c>
      <c r="E18" s="110" t="s">
        <v>98</v>
      </c>
      <c r="F18" s="109">
        <f>F16*F17/10</f>
        <v>0</v>
      </c>
      <c r="G18" s="110" t="s">
        <v>119</v>
      </c>
      <c r="H18" s="109">
        <f>H16*H17/10</f>
        <v>0</v>
      </c>
      <c r="I18" s="110" t="s">
        <v>119</v>
      </c>
      <c r="J18" s="109">
        <f>J16*J17/10</f>
        <v>0</v>
      </c>
      <c r="K18" s="110" t="s">
        <v>119</v>
      </c>
      <c r="L18" s="345"/>
    </row>
    <row r="19" spans="1:14">
      <c r="A19" s="343"/>
      <c r="B19" s="107" t="s">
        <v>99</v>
      </c>
      <c r="C19" s="108" t="s">
        <v>100</v>
      </c>
      <c r="D19" s="210"/>
      <c r="E19" s="110" t="s">
        <v>101</v>
      </c>
      <c r="F19" s="210"/>
      <c r="G19" s="110" t="s">
        <v>101</v>
      </c>
      <c r="H19" s="210"/>
      <c r="I19" s="110" t="s">
        <v>101</v>
      </c>
      <c r="J19" s="210"/>
      <c r="K19" s="110" t="s">
        <v>101</v>
      </c>
      <c r="L19" s="345"/>
    </row>
    <row r="20" spans="1:14">
      <c r="A20" s="338"/>
      <c r="B20" s="111" t="s">
        <v>102</v>
      </c>
      <c r="C20" s="112" t="s">
        <v>136</v>
      </c>
      <c r="D20" s="113">
        <f>D18*D19</f>
        <v>0</v>
      </c>
      <c r="E20" s="114" t="s">
        <v>104</v>
      </c>
      <c r="F20" s="113">
        <f>F18*F19</f>
        <v>0</v>
      </c>
      <c r="G20" s="114" t="s">
        <v>104</v>
      </c>
      <c r="H20" s="113">
        <f>H18*H19</f>
        <v>0</v>
      </c>
      <c r="I20" s="114" t="s">
        <v>104</v>
      </c>
      <c r="J20" s="113">
        <f>J18*J19</f>
        <v>0</v>
      </c>
      <c r="K20" s="114" t="s">
        <v>104</v>
      </c>
      <c r="L20" s="346"/>
    </row>
    <row r="21" spans="1:14">
      <c r="A21" s="337"/>
      <c r="B21" s="103" t="s">
        <v>94</v>
      </c>
      <c r="C21" s="104" t="s">
        <v>105</v>
      </c>
      <c r="D21" s="105"/>
      <c r="E21" s="106" t="s">
        <v>108</v>
      </c>
      <c r="F21" s="105"/>
      <c r="G21" s="106" t="s">
        <v>108</v>
      </c>
      <c r="H21" s="105"/>
      <c r="I21" s="106" t="s">
        <v>108</v>
      </c>
      <c r="J21" s="105"/>
      <c r="K21" s="106" t="s">
        <v>108</v>
      </c>
      <c r="L21" s="344"/>
    </row>
    <row r="22" spans="1:14">
      <c r="A22" s="343"/>
      <c r="B22" s="107" t="s">
        <v>95</v>
      </c>
      <c r="C22" s="108" t="s">
        <v>106</v>
      </c>
      <c r="D22" s="109"/>
      <c r="E22" s="110" t="s">
        <v>96</v>
      </c>
      <c r="F22" s="210"/>
      <c r="G22" s="110" t="s">
        <v>96</v>
      </c>
      <c r="H22" s="109"/>
      <c r="I22" s="110" t="s">
        <v>96</v>
      </c>
      <c r="J22" s="109"/>
      <c r="K22" s="110" t="s">
        <v>96</v>
      </c>
      <c r="L22" s="345"/>
    </row>
    <row r="23" spans="1:14">
      <c r="A23" s="343"/>
      <c r="B23" s="107" t="s">
        <v>97</v>
      </c>
      <c r="C23" s="108" t="s">
        <v>111</v>
      </c>
      <c r="D23" s="109">
        <f>D21*D22/10</f>
        <v>0</v>
      </c>
      <c r="E23" s="110" t="s">
        <v>98</v>
      </c>
      <c r="F23" s="109">
        <f>F21*F22/10</f>
        <v>0</v>
      </c>
      <c r="G23" s="110" t="s">
        <v>98</v>
      </c>
      <c r="H23" s="109">
        <f>H21*H22/10</f>
        <v>0</v>
      </c>
      <c r="I23" s="110" t="s">
        <v>98</v>
      </c>
      <c r="J23" s="109">
        <f>J21*J22/10</f>
        <v>0</v>
      </c>
      <c r="K23" s="110" t="s">
        <v>98</v>
      </c>
      <c r="L23" s="345"/>
    </row>
    <row r="24" spans="1:14">
      <c r="A24" s="343"/>
      <c r="B24" s="107" t="s">
        <v>99</v>
      </c>
      <c r="C24" s="108" t="s">
        <v>100</v>
      </c>
      <c r="D24" s="210"/>
      <c r="E24" s="110" t="s">
        <v>101</v>
      </c>
      <c r="F24" s="210"/>
      <c r="G24" s="110" t="s">
        <v>101</v>
      </c>
      <c r="H24" s="210"/>
      <c r="I24" s="110" t="s">
        <v>101</v>
      </c>
      <c r="J24" s="210"/>
      <c r="K24" s="110" t="s">
        <v>101</v>
      </c>
      <c r="L24" s="345"/>
    </row>
    <row r="25" spans="1:14">
      <c r="A25" s="338"/>
      <c r="B25" s="111" t="s">
        <v>102</v>
      </c>
      <c r="C25" s="112" t="s">
        <v>103</v>
      </c>
      <c r="D25" s="113">
        <f>D23*D24</f>
        <v>0</v>
      </c>
      <c r="E25" s="114" t="s">
        <v>104</v>
      </c>
      <c r="F25" s="113">
        <f>F23*F24</f>
        <v>0</v>
      </c>
      <c r="G25" s="114" t="s">
        <v>104</v>
      </c>
      <c r="H25" s="113">
        <f>H23*H24</f>
        <v>0</v>
      </c>
      <c r="I25" s="114" t="s">
        <v>104</v>
      </c>
      <c r="J25" s="113">
        <f>J23*J24</f>
        <v>0</v>
      </c>
      <c r="K25" s="114" t="s">
        <v>104</v>
      </c>
      <c r="L25" s="346"/>
    </row>
    <row r="26" spans="1:14">
      <c r="A26" s="353" t="s">
        <v>112</v>
      </c>
      <c r="B26" s="354"/>
      <c r="C26" s="115" t="s">
        <v>137</v>
      </c>
      <c r="D26" s="116">
        <f>D10+D15+D20+D25</f>
        <v>0</v>
      </c>
      <c r="E26" s="117" t="s">
        <v>104</v>
      </c>
      <c r="F26" s="116">
        <f>F10+F15+F20+F25</f>
        <v>0</v>
      </c>
      <c r="G26" s="117" t="s">
        <v>104</v>
      </c>
      <c r="H26" s="116">
        <f>H10+H15+H20+H25</f>
        <v>0</v>
      </c>
      <c r="I26" s="117" t="s">
        <v>104</v>
      </c>
      <c r="J26" s="116">
        <f>J10+J15+J20+J25</f>
        <v>0</v>
      </c>
      <c r="K26" s="117" t="s">
        <v>104</v>
      </c>
      <c r="L26" s="344"/>
    </row>
    <row r="27" spans="1:14">
      <c r="A27" s="355" t="s">
        <v>113</v>
      </c>
      <c r="B27" s="356"/>
      <c r="C27" s="118"/>
      <c r="D27" s="119" t="s">
        <v>114</v>
      </c>
      <c r="E27" s="120" t="s">
        <v>115</v>
      </c>
      <c r="F27" s="121" t="str">
        <f>IF(F26=0,"-",+(F26-#REF!)/#REF!*100)</f>
        <v>-</v>
      </c>
      <c r="G27" s="122" t="s">
        <v>115</v>
      </c>
      <c r="H27" s="121" t="str">
        <f>IF(H26=0,"-",+(H26-#REF!)/#REF!*100)</f>
        <v>-</v>
      </c>
      <c r="I27" s="122" t="s">
        <v>115</v>
      </c>
      <c r="J27" s="121" t="str">
        <f>IF(J26=0,"-",+(J26-#REF!)/#REF!*100)</f>
        <v>-</v>
      </c>
      <c r="K27" s="122" t="s">
        <v>115</v>
      </c>
      <c r="L27" s="346"/>
      <c r="N27" s="209"/>
    </row>
    <row r="28" spans="1:14">
      <c r="D28" s="123"/>
      <c r="E28" s="124"/>
      <c r="F28" s="123"/>
      <c r="G28" s="124"/>
      <c r="H28" s="123"/>
      <c r="I28" s="123"/>
      <c r="J28" s="123"/>
      <c r="K28" s="123"/>
    </row>
    <row r="29" spans="1:14">
      <c r="A29" s="100" t="s">
        <v>116</v>
      </c>
      <c r="D29" s="123"/>
      <c r="E29" s="124"/>
      <c r="F29" s="123"/>
      <c r="G29" s="124"/>
      <c r="H29" s="123"/>
      <c r="I29" s="123"/>
      <c r="J29" s="123"/>
      <c r="K29" s="123"/>
    </row>
    <row r="30" spans="1:14">
      <c r="A30" s="102" t="s">
        <v>117</v>
      </c>
      <c r="B30" s="357" t="s">
        <v>92</v>
      </c>
      <c r="C30" s="357"/>
      <c r="D30" s="336" t="str">
        <f>+D4</f>
        <v>現状</v>
      </c>
      <c r="E30" s="336"/>
      <c r="F30" s="336" t="str">
        <f>+F4</f>
        <v>１年度目</v>
      </c>
      <c r="G30" s="336"/>
      <c r="H30" s="336" t="str">
        <f>+H4</f>
        <v>２年度目</v>
      </c>
      <c r="I30" s="336"/>
      <c r="J30" s="336" t="str">
        <f>+J4</f>
        <v>目標年度</v>
      </c>
      <c r="K30" s="336"/>
      <c r="L30" s="102" t="str">
        <f>+L4</f>
        <v>根拠</v>
      </c>
    </row>
    <row r="31" spans="1:14">
      <c r="A31" s="348"/>
      <c r="B31" s="107" t="s">
        <v>118</v>
      </c>
      <c r="C31" s="104" t="s">
        <v>107</v>
      </c>
      <c r="D31" s="109"/>
      <c r="E31" s="125" t="s">
        <v>98</v>
      </c>
      <c r="F31" s="109"/>
      <c r="G31" s="125" t="s">
        <v>98</v>
      </c>
      <c r="H31" s="109"/>
      <c r="I31" s="125" t="s">
        <v>98</v>
      </c>
      <c r="J31" s="109"/>
      <c r="K31" s="125" t="s">
        <v>98</v>
      </c>
      <c r="L31" s="344"/>
    </row>
    <row r="32" spans="1:14">
      <c r="A32" s="343"/>
      <c r="B32" s="107" t="s">
        <v>99</v>
      </c>
      <c r="C32" s="108" t="s">
        <v>106</v>
      </c>
      <c r="D32" s="109"/>
      <c r="E32" s="125" t="s">
        <v>101</v>
      </c>
      <c r="F32" s="109"/>
      <c r="G32" s="125" t="s">
        <v>101</v>
      </c>
      <c r="H32" s="109"/>
      <c r="I32" s="125" t="s">
        <v>101</v>
      </c>
      <c r="J32" s="109"/>
      <c r="K32" s="125" t="s">
        <v>101</v>
      </c>
      <c r="L32" s="345"/>
    </row>
    <row r="33" spans="1:12">
      <c r="A33" s="338"/>
      <c r="B33" s="111" t="s">
        <v>102</v>
      </c>
      <c r="C33" s="112" t="s">
        <v>138</v>
      </c>
      <c r="D33" s="113">
        <f>+D31*D32</f>
        <v>0</v>
      </c>
      <c r="E33" s="126" t="s">
        <v>104</v>
      </c>
      <c r="F33" s="113">
        <f t="shared" ref="F33" si="0">+F31*F32</f>
        <v>0</v>
      </c>
      <c r="G33" s="126" t="s">
        <v>104</v>
      </c>
      <c r="H33" s="113">
        <f t="shared" ref="H33" si="1">+H31*H32</f>
        <v>0</v>
      </c>
      <c r="I33" s="126" t="s">
        <v>104</v>
      </c>
      <c r="J33" s="113">
        <f t="shared" ref="J33" si="2">+J31*J32</f>
        <v>0</v>
      </c>
      <c r="K33" s="126" t="s">
        <v>104</v>
      </c>
      <c r="L33" s="346"/>
    </row>
    <row r="34" spans="1:12">
      <c r="A34" s="343"/>
      <c r="B34" s="107" t="s">
        <v>118</v>
      </c>
      <c r="C34" s="108" t="s">
        <v>105</v>
      </c>
      <c r="D34" s="109"/>
      <c r="E34" s="125" t="s">
        <v>98</v>
      </c>
      <c r="F34" s="109"/>
      <c r="G34" s="125" t="s">
        <v>119</v>
      </c>
      <c r="H34" s="109"/>
      <c r="I34" s="125" t="s">
        <v>119</v>
      </c>
      <c r="J34" s="109"/>
      <c r="K34" s="125" t="s">
        <v>119</v>
      </c>
      <c r="L34" s="344"/>
    </row>
    <row r="35" spans="1:12">
      <c r="A35" s="343"/>
      <c r="B35" s="107" t="s">
        <v>99</v>
      </c>
      <c r="C35" s="108" t="s">
        <v>110</v>
      </c>
      <c r="D35" s="109"/>
      <c r="E35" s="125" t="s">
        <v>101</v>
      </c>
      <c r="F35" s="109"/>
      <c r="G35" s="125" t="s">
        <v>101</v>
      </c>
      <c r="H35" s="109"/>
      <c r="I35" s="125" t="s">
        <v>101</v>
      </c>
      <c r="J35" s="109"/>
      <c r="K35" s="125" t="s">
        <v>101</v>
      </c>
      <c r="L35" s="345"/>
    </row>
    <row r="36" spans="1:12">
      <c r="A36" s="338"/>
      <c r="B36" s="111" t="s">
        <v>102</v>
      </c>
      <c r="C36" s="112" t="s">
        <v>120</v>
      </c>
      <c r="D36" s="113">
        <f>+D34*D35</f>
        <v>0</v>
      </c>
      <c r="E36" s="126" t="s">
        <v>104</v>
      </c>
      <c r="F36" s="113">
        <f t="shared" ref="F36" si="3">+F34*F35</f>
        <v>0</v>
      </c>
      <c r="G36" s="126" t="s">
        <v>104</v>
      </c>
      <c r="H36" s="113">
        <f t="shared" ref="H36" si="4">+H34*H35</f>
        <v>0</v>
      </c>
      <c r="I36" s="126" t="s">
        <v>104</v>
      </c>
      <c r="J36" s="113">
        <f t="shared" ref="J36" si="5">+J34*J35</f>
        <v>0</v>
      </c>
      <c r="K36" s="126" t="s">
        <v>104</v>
      </c>
      <c r="L36" s="346"/>
    </row>
    <row r="37" spans="1:12">
      <c r="A37" s="343"/>
      <c r="B37" s="107" t="s">
        <v>118</v>
      </c>
      <c r="C37" s="108" t="s">
        <v>105</v>
      </c>
      <c r="D37" s="109"/>
      <c r="E37" s="125" t="s">
        <v>98</v>
      </c>
      <c r="F37" s="109"/>
      <c r="G37" s="125" t="s">
        <v>98</v>
      </c>
      <c r="H37" s="109"/>
      <c r="I37" s="125" t="s">
        <v>119</v>
      </c>
      <c r="J37" s="109"/>
      <c r="K37" s="125" t="s">
        <v>119</v>
      </c>
      <c r="L37" s="344"/>
    </row>
    <row r="38" spans="1:12">
      <c r="A38" s="343"/>
      <c r="B38" s="107" t="s">
        <v>99</v>
      </c>
      <c r="C38" s="108" t="s">
        <v>110</v>
      </c>
      <c r="D38" s="109"/>
      <c r="E38" s="125" t="s">
        <v>101</v>
      </c>
      <c r="F38" s="109"/>
      <c r="G38" s="125" t="s">
        <v>101</v>
      </c>
      <c r="H38" s="109"/>
      <c r="I38" s="125" t="s">
        <v>101</v>
      </c>
      <c r="J38" s="109"/>
      <c r="K38" s="125" t="s">
        <v>101</v>
      </c>
      <c r="L38" s="345"/>
    </row>
    <row r="39" spans="1:12">
      <c r="A39" s="338"/>
      <c r="B39" s="111" t="s">
        <v>102</v>
      </c>
      <c r="C39" s="112" t="s">
        <v>120</v>
      </c>
      <c r="D39" s="113">
        <f>+D37*D38</f>
        <v>0</v>
      </c>
      <c r="E39" s="126" t="s">
        <v>104</v>
      </c>
      <c r="F39" s="113">
        <f t="shared" ref="F39" si="6">+F37*F38</f>
        <v>0</v>
      </c>
      <c r="G39" s="126" t="s">
        <v>104</v>
      </c>
      <c r="H39" s="113">
        <f t="shared" ref="H39" si="7">+H37*H38</f>
        <v>0</v>
      </c>
      <c r="I39" s="126" t="s">
        <v>104</v>
      </c>
      <c r="J39" s="113">
        <f t="shared" ref="J39" si="8">+J37*J38</f>
        <v>0</v>
      </c>
      <c r="K39" s="126" t="s">
        <v>104</v>
      </c>
      <c r="L39" s="346"/>
    </row>
    <row r="40" spans="1:12">
      <c r="A40" s="353" t="s">
        <v>112</v>
      </c>
      <c r="B40" s="354"/>
      <c r="C40" s="115" t="s">
        <v>121</v>
      </c>
      <c r="D40" s="116">
        <f>+D33+D36+D39</f>
        <v>0</v>
      </c>
      <c r="E40" s="127" t="s">
        <v>104</v>
      </c>
      <c r="F40" s="116">
        <f>+F33+F36+F39</f>
        <v>0</v>
      </c>
      <c r="G40" s="127" t="s">
        <v>104</v>
      </c>
      <c r="H40" s="116">
        <f>+H33+H36+H39</f>
        <v>0</v>
      </c>
      <c r="I40" s="127" t="s">
        <v>104</v>
      </c>
      <c r="J40" s="116">
        <f>+J33+J36+J39</f>
        <v>0</v>
      </c>
      <c r="K40" s="127" t="s">
        <v>104</v>
      </c>
      <c r="L40" s="344"/>
    </row>
    <row r="41" spans="1:12">
      <c r="A41" s="355" t="s">
        <v>113</v>
      </c>
      <c r="B41" s="356"/>
      <c r="C41" s="118"/>
      <c r="D41" s="119" t="s">
        <v>114</v>
      </c>
      <c r="E41" s="120" t="s">
        <v>115</v>
      </c>
      <c r="F41" s="121">
        <f>IF(F40=0,,+(F40-#REF!)/#REF!*100)</f>
        <v>0</v>
      </c>
      <c r="G41" s="122" t="s">
        <v>115</v>
      </c>
      <c r="H41" s="121">
        <f>IF(H40=0,,+(H40-#REF!)/#REF!*100)</f>
        <v>0</v>
      </c>
      <c r="I41" s="122" t="s">
        <v>115</v>
      </c>
      <c r="J41" s="121">
        <f>IF(J40=0,,+(J40-#REF!)/#REF!*100)</f>
        <v>0</v>
      </c>
      <c r="K41" s="122" t="s">
        <v>115</v>
      </c>
      <c r="L41" s="346"/>
    </row>
    <row r="42" spans="1:12">
      <c r="A42" s="128"/>
      <c r="B42" s="128"/>
      <c r="C42" s="128"/>
      <c r="D42" s="129"/>
      <c r="E42" s="130"/>
      <c r="F42" s="129"/>
      <c r="G42" s="130"/>
      <c r="H42" s="129"/>
      <c r="I42" s="130"/>
      <c r="J42" s="129"/>
      <c r="K42" s="130"/>
    </row>
    <row r="43" spans="1:12">
      <c r="A43" s="100" t="s">
        <v>122</v>
      </c>
      <c r="G43" s="101"/>
    </row>
    <row r="44" spans="1:12">
      <c r="A44" s="131"/>
      <c r="B44" s="132"/>
      <c r="C44" s="133"/>
      <c r="D44" s="336" t="str">
        <f>+D30</f>
        <v>現状</v>
      </c>
      <c r="E44" s="336"/>
      <c r="F44" s="336" t="str">
        <f t="shared" ref="F44" si="9">+F30</f>
        <v>１年度目</v>
      </c>
      <c r="G44" s="336"/>
      <c r="H44" s="336" t="str">
        <f t="shared" ref="H44" si="10">+H30</f>
        <v>２年度目</v>
      </c>
      <c r="I44" s="336"/>
      <c r="J44" s="336" t="str">
        <f t="shared" ref="J44" si="11">+J30</f>
        <v>目標年度</v>
      </c>
      <c r="K44" s="336"/>
      <c r="L44" s="102" t="str">
        <f>+L30</f>
        <v>根拠</v>
      </c>
    </row>
    <row r="45" spans="1:12">
      <c r="A45" s="353" t="s">
        <v>112</v>
      </c>
      <c r="B45" s="354"/>
      <c r="C45" s="115" t="s">
        <v>139</v>
      </c>
      <c r="D45" s="134">
        <f>D26+D40</f>
        <v>0</v>
      </c>
      <c r="E45" s="207" t="s">
        <v>104</v>
      </c>
      <c r="F45" s="134">
        <f>F26+F40</f>
        <v>0</v>
      </c>
      <c r="G45" s="136" t="s">
        <v>104</v>
      </c>
      <c r="H45" s="137">
        <f>H26+H40</f>
        <v>0</v>
      </c>
      <c r="I45" s="135" t="s">
        <v>104</v>
      </c>
      <c r="J45" s="134">
        <f>J26+J40</f>
        <v>0</v>
      </c>
      <c r="K45" s="136" t="s">
        <v>104</v>
      </c>
      <c r="L45" s="344"/>
    </row>
    <row r="46" spans="1:12">
      <c r="A46" s="355" t="s">
        <v>123</v>
      </c>
      <c r="B46" s="356"/>
      <c r="C46" s="118"/>
      <c r="D46" s="119" t="s">
        <v>124</v>
      </c>
      <c r="E46" s="120" t="s">
        <v>125</v>
      </c>
      <c r="F46" s="121">
        <f>IF(F45=0,,+(F45-#REF!)/#REF!*100)</f>
        <v>0</v>
      </c>
      <c r="G46" s="122" t="s">
        <v>125</v>
      </c>
      <c r="H46" s="121">
        <f>IF(H45=0,,+(H45-#REF!)/#REF!*100)</f>
        <v>0</v>
      </c>
      <c r="I46" s="120" t="s">
        <v>125</v>
      </c>
      <c r="J46" s="121">
        <f>IF(J45=0,,+(J45-#REF!)/#REF!*100)</f>
        <v>0</v>
      </c>
      <c r="K46" s="122" t="s">
        <v>125</v>
      </c>
      <c r="L46" s="346"/>
    </row>
    <row r="47" spans="1:12">
      <c r="A47" s="138"/>
    </row>
    <row r="48" spans="1:12">
      <c r="A48" s="138"/>
    </row>
    <row r="49" spans="1:12" s="227" customFormat="1" ht="25.5" customHeight="1">
      <c r="A49" s="226"/>
      <c r="L49" s="228" t="s">
        <v>198</v>
      </c>
    </row>
    <row r="50" spans="1:12" s="227" customFormat="1" ht="15" customHeight="1">
      <c r="A50" s="359" t="s">
        <v>199</v>
      </c>
      <c r="B50" s="360"/>
      <c r="C50" s="361"/>
      <c r="D50" s="229">
        <f>D6+D11+D16+D21</f>
        <v>0</v>
      </c>
      <c r="E50" s="230" t="s">
        <v>108</v>
      </c>
      <c r="F50" s="229">
        <f>F6+F11+F16+F21</f>
        <v>0</v>
      </c>
      <c r="G50" s="230" t="s">
        <v>108</v>
      </c>
      <c r="H50" s="229">
        <f>H6+H11+H16+H21</f>
        <v>0</v>
      </c>
      <c r="I50" s="230" t="s">
        <v>108</v>
      </c>
      <c r="J50" s="229">
        <f>J6+J11+J16+J21</f>
        <v>0</v>
      </c>
      <c r="K50" s="231" t="s">
        <v>108</v>
      </c>
      <c r="L50" s="358"/>
    </row>
    <row r="51" spans="1:12" s="227" customFormat="1" ht="15" customHeight="1">
      <c r="A51" s="362" t="s">
        <v>200</v>
      </c>
      <c r="B51" s="363"/>
      <c r="C51" s="364"/>
      <c r="D51" s="232"/>
      <c r="E51" s="233" t="s">
        <v>130</v>
      </c>
      <c r="F51" s="232"/>
      <c r="G51" s="233" t="s">
        <v>130</v>
      </c>
      <c r="H51" s="232"/>
      <c r="I51" s="233" t="s">
        <v>130</v>
      </c>
      <c r="J51" s="232"/>
      <c r="K51" s="234" t="s">
        <v>130</v>
      </c>
      <c r="L51" s="358"/>
    </row>
    <row r="52" spans="1:12" s="227" customFormat="1" ht="15" customHeight="1">
      <c r="A52" s="359" t="s">
        <v>201</v>
      </c>
      <c r="B52" s="360"/>
      <c r="C52" s="361"/>
      <c r="D52" s="229">
        <f>D50-D51</f>
        <v>0</v>
      </c>
      <c r="E52" s="230" t="s">
        <v>108</v>
      </c>
      <c r="F52" s="229">
        <f>F50-F51</f>
        <v>0</v>
      </c>
      <c r="G52" s="230" t="s">
        <v>108</v>
      </c>
      <c r="H52" s="229">
        <f>H50-H51</f>
        <v>0</v>
      </c>
      <c r="I52" s="230" t="s">
        <v>108</v>
      </c>
      <c r="J52" s="229">
        <f>J50-J51</f>
        <v>0</v>
      </c>
      <c r="K52" s="231" t="s">
        <v>108</v>
      </c>
      <c r="L52" s="358"/>
    </row>
  </sheetData>
  <mergeCells count="47">
    <mergeCell ref="L50:L52"/>
    <mergeCell ref="A21:A25"/>
    <mergeCell ref="L21:L25"/>
    <mergeCell ref="A50:C50"/>
    <mergeCell ref="A51:C51"/>
    <mergeCell ref="A52:C52"/>
    <mergeCell ref="A45:B45"/>
    <mergeCell ref="L45:L46"/>
    <mergeCell ref="A46:B46"/>
    <mergeCell ref="A40:B40"/>
    <mergeCell ref="L40:L41"/>
    <mergeCell ref="A41:B41"/>
    <mergeCell ref="F44:G44"/>
    <mergeCell ref="H44:I44"/>
    <mergeCell ref="J44:K44"/>
    <mergeCell ref="D44:E44"/>
    <mergeCell ref="A31:A33"/>
    <mergeCell ref="L31:L33"/>
    <mergeCell ref="A34:A36"/>
    <mergeCell ref="L34:L36"/>
    <mergeCell ref="A37:A39"/>
    <mergeCell ref="L37:L39"/>
    <mergeCell ref="A26:B26"/>
    <mergeCell ref="L26:L27"/>
    <mergeCell ref="A27:B27"/>
    <mergeCell ref="B30:C30"/>
    <mergeCell ref="F30:G30"/>
    <mergeCell ref="H30:I30"/>
    <mergeCell ref="J30:K30"/>
    <mergeCell ref="D30:E30"/>
    <mergeCell ref="A6:A10"/>
    <mergeCell ref="L6:L10"/>
    <mergeCell ref="A11:A15"/>
    <mergeCell ref="L11:L15"/>
    <mergeCell ref="A16:A20"/>
    <mergeCell ref="L16:L20"/>
    <mergeCell ref="J5:K5"/>
    <mergeCell ref="D5:E5"/>
    <mergeCell ref="F5:G5"/>
    <mergeCell ref="H5:I5"/>
    <mergeCell ref="A1:L1"/>
    <mergeCell ref="F4:G4"/>
    <mergeCell ref="H4:I4"/>
    <mergeCell ref="J4:K4"/>
    <mergeCell ref="D4:E4"/>
    <mergeCell ref="A4:A5"/>
    <mergeCell ref="B4:C5"/>
  </mergeCells>
  <phoneticPr fontId="3"/>
  <pageMargins left="0.59055118110236227" right="0.19685039370078741" top="0.74803149606299213" bottom="0.74803149606299213" header="0.31496062992125984" footer="0.31496062992125984"/>
  <pageSetup paperSize="9" scale="68" orientation="landscape"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22"/>
  <sheetViews>
    <sheetView view="pageBreakPreview" zoomScaleNormal="100" zoomScaleSheetLayoutView="100" workbookViewId="0">
      <selection activeCell="G4" sqref="G4:J4"/>
    </sheetView>
  </sheetViews>
  <sheetFormatPr defaultRowHeight="13.5"/>
  <cols>
    <col min="1" max="3" width="2.625" style="4" customWidth="1"/>
    <col min="4" max="4" width="10.625" style="4" customWidth="1"/>
    <col min="5" max="5" width="7.125" style="4" bestFit="1" customWidth="1"/>
    <col min="6" max="6" width="12.25" style="4" bestFit="1" customWidth="1"/>
    <col min="7" max="10" width="10.625" style="4" customWidth="1"/>
    <col min="11" max="11" width="8.625" style="4" customWidth="1"/>
    <col min="12" max="12" width="30.625" style="4" customWidth="1"/>
    <col min="13" max="13" width="5.625" style="4" customWidth="1"/>
    <col min="14" max="16384" width="9" style="4"/>
  </cols>
  <sheetData>
    <row r="1" spans="1:16" ht="18" customHeight="1">
      <c r="A1" s="1" t="s">
        <v>140</v>
      </c>
      <c r="B1" s="2"/>
      <c r="C1" s="2"/>
      <c r="D1" s="2"/>
      <c r="E1" s="2"/>
      <c r="F1" s="3"/>
      <c r="O1" s="5"/>
    </row>
    <row r="2" spans="1:16" ht="9.9499999999999993" customHeight="1" thickBot="1">
      <c r="F2" s="6"/>
    </row>
    <row r="3" spans="1:16">
      <c r="A3" s="9"/>
      <c r="B3" s="10"/>
      <c r="C3" s="10"/>
      <c r="D3" s="10"/>
      <c r="E3" s="10"/>
      <c r="F3" s="11"/>
      <c r="G3" s="12" t="s">
        <v>174</v>
      </c>
      <c r="H3" s="12" t="s">
        <v>3</v>
      </c>
      <c r="I3" s="12" t="s">
        <v>4</v>
      </c>
      <c r="J3" s="12" t="s">
        <v>5</v>
      </c>
      <c r="K3" s="12" t="s">
        <v>6</v>
      </c>
      <c r="L3" s="284" t="s">
        <v>141</v>
      </c>
    </row>
    <row r="4" spans="1:16">
      <c r="A4" s="13"/>
      <c r="B4" s="14"/>
      <c r="C4" s="14"/>
      <c r="D4" s="14"/>
      <c r="E4" s="14"/>
      <c r="F4" s="15"/>
      <c r="G4" s="278" t="s">
        <v>224</v>
      </c>
      <c r="H4" s="279" t="s">
        <v>225</v>
      </c>
      <c r="I4" s="279" t="s">
        <v>226</v>
      </c>
      <c r="J4" s="279" t="s">
        <v>227</v>
      </c>
      <c r="K4" s="16" t="s">
        <v>7</v>
      </c>
      <c r="L4" s="285"/>
    </row>
    <row r="5" spans="1:16">
      <c r="A5" s="13"/>
      <c r="B5" s="14"/>
      <c r="C5" s="14"/>
      <c r="D5" s="14"/>
      <c r="E5" s="14"/>
      <c r="F5" s="15"/>
      <c r="G5" s="16" t="s">
        <v>8</v>
      </c>
      <c r="H5" s="16" t="s">
        <v>9</v>
      </c>
      <c r="I5" s="16" t="s">
        <v>10</v>
      </c>
      <c r="J5" s="16" t="s">
        <v>11</v>
      </c>
      <c r="K5" s="17" t="s">
        <v>12</v>
      </c>
      <c r="L5" s="285"/>
    </row>
    <row r="6" spans="1:16" ht="27.95" customHeight="1">
      <c r="A6" s="147" t="s">
        <v>142</v>
      </c>
      <c r="B6" s="148"/>
      <c r="C6" s="149"/>
      <c r="D6" s="144"/>
      <c r="E6" s="150"/>
      <c r="F6" s="153"/>
      <c r="G6" s="35">
        <f>SUM(G7:G13)</f>
        <v>0</v>
      </c>
      <c r="H6" s="35">
        <f t="shared" ref="H6:J6" si="0">SUM(H7:H13)</f>
        <v>0</v>
      </c>
      <c r="I6" s="35">
        <f t="shared" si="0"/>
        <v>0</v>
      </c>
      <c r="J6" s="35">
        <f t="shared" si="0"/>
        <v>0</v>
      </c>
      <c r="K6" s="151"/>
      <c r="L6" s="68"/>
      <c r="M6" s="225" t="s">
        <v>17</v>
      </c>
      <c r="P6" s="34"/>
    </row>
    <row r="7" spans="1:16" ht="27.95" customHeight="1">
      <c r="A7" s="152"/>
      <c r="B7" s="365"/>
      <c r="C7" s="366"/>
      <c r="D7" s="366"/>
      <c r="E7" s="366"/>
      <c r="F7" s="153" t="s">
        <v>107</v>
      </c>
      <c r="G7" s="35"/>
      <c r="H7" s="35"/>
      <c r="I7" s="35"/>
      <c r="J7" s="35"/>
      <c r="K7" s="151"/>
      <c r="L7" s="68"/>
      <c r="M7" s="66"/>
      <c r="P7" s="34"/>
    </row>
    <row r="8" spans="1:16" ht="27.95" customHeight="1">
      <c r="A8" s="152"/>
      <c r="B8" s="365"/>
      <c r="C8" s="366"/>
      <c r="D8" s="366"/>
      <c r="E8" s="366"/>
      <c r="F8" s="15" t="s">
        <v>127</v>
      </c>
      <c r="G8" s="154"/>
      <c r="H8" s="154"/>
      <c r="I8" s="154"/>
      <c r="J8" s="154"/>
      <c r="K8" s="155"/>
      <c r="L8" s="156"/>
      <c r="M8" s="66"/>
      <c r="P8" s="34"/>
    </row>
    <row r="9" spans="1:16" ht="27.95" customHeight="1">
      <c r="A9" s="152"/>
      <c r="B9" s="365"/>
      <c r="C9" s="366"/>
      <c r="D9" s="366"/>
      <c r="E9" s="366"/>
      <c r="F9" s="153" t="s">
        <v>143</v>
      </c>
      <c r="G9" s="35"/>
      <c r="H9" s="35"/>
      <c r="I9" s="35"/>
      <c r="J9" s="35"/>
      <c r="K9" s="151"/>
      <c r="L9" s="236"/>
      <c r="P9" s="34"/>
    </row>
    <row r="10" spans="1:16" ht="27.95" customHeight="1">
      <c r="A10" s="152"/>
      <c r="B10" s="365"/>
      <c r="C10" s="366"/>
      <c r="D10" s="366"/>
      <c r="E10" s="366"/>
      <c r="F10" s="153" t="s">
        <v>144</v>
      </c>
      <c r="G10" s="35"/>
      <c r="H10" s="35"/>
      <c r="I10" s="35"/>
      <c r="J10" s="35"/>
      <c r="K10" s="151"/>
      <c r="L10" s="236"/>
      <c r="P10" s="34"/>
    </row>
    <row r="11" spans="1:16" ht="27.95" customHeight="1">
      <c r="A11" s="152"/>
      <c r="B11" s="365"/>
      <c r="C11" s="366"/>
      <c r="D11" s="366"/>
      <c r="E11" s="366"/>
      <c r="F11" s="153" t="s">
        <v>137</v>
      </c>
      <c r="G11" s="35"/>
      <c r="H11" s="35"/>
      <c r="I11" s="35"/>
      <c r="J11" s="35"/>
      <c r="K11" s="151"/>
      <c r="L11" s="236"/>
      <c r="P11" s="34"/>
    </row>
    <row r="12" spans="1:16" ht="27.95" customHeight="1">
      <c r="A12" s="152"/>
      <c r="B12" s="365"/>
      <c r="C12" s="366"/>
      <c r="D12" s="366"/>
      <c r="E12" s="366"/>
      <c r="F12" s="153" t="s">
        <v>168</v>
      </c>
      <c r="G12" s="35"/>
      <c r="H12" s="35"/>
      <c r="I12" s="35"/>
      <c r="J12" s="35"/>
      <c r="K12" s="151"/>
      <c r="L12" s="235"/>
      <c r="P12" s="34"/>
    </row>
    <row r="13" spans="1:16" ht="27.95" customHeight="1">
      <c r="A13" s="152"/>
      <c r="B13" s="365"/>
      <c r="C13" s="366"/>
      <c r="D13" s="366"/>
      <c r="E13" s="366"/>
      <c r="F13" s="153" t="s">
        <v>169</v>
      </c>
      <c r="G13" s="35"/>
      <c r="H13" s="35"/>
      <c r="I13" s="35"/>
      <c r="J13" s="35"/>
      <c r="K13" s="151"/>
      <c r="L13" s="236"/>
      <c r="P13" s="34"/>
    </row>
    <row r="14" spans="1:16" ht="27.95" customHeight="1" thickBot="1">
      <c r="A14" s="367" t="s">
        <v>145</v>
      </c>
      <c r="B14" s="368"/>
      <c r="C14" s="368"/>
      <c r="D14" s="368"/>
      <c r="E14" s="368"/>
      <c r="F14" s="240" t="s">
        <v>202</v>
      </c>
      <c r="G14" s="239"/>
      <c r="H14" s="239"/>
      <c r="I14" s="239"/>
      <c r="J14" s="239"/>
      <c r="K14" s="237"/>
      <c r="L14" s="238"/>
      <c r="P14" s="34"/>
    </row>
    <row r="15" spans="1:16" ht="9.9499999999999993" customHeight="1">
      <c r="A15" s="157"/>
      <c r="B15" s="158"/>
      <c r="C15" s="158"/>
      <c r="D15" s="158"/>
      <c r="E15" s="158"/>
      <c r="F15" s="158"/>
      <c r="G15" s="159"/>
      <c r="H15" s="159"/>
      <c r="I15" s="159"/>
      <c r="J15" s="159"/>
      <c r="K15" s="159"/>
      <c r="L15" s="160"/>
    </row>
    <row r="16" spans="1:16" ht="9.9499999999999993" hidden="1" customHeight="1" thickBot="1">
      <c r="A16" s="161"/>
      <c r="B16" s="162"/>
      <c r="C16" s="162"/>
      <c r="D16" s="162"/>
      <c r="E16" s="162"/>
      <c r="F16" s="162"/>
      <c r="G16" s="163"/>
      <c r="H16" s="163"/>
      <c r="I16" s="163"/>
      <c r="J16" s="163"/>
      <c r="K16" s="163"/>
      <c r="L16" s="164"/>
    </row>
    <row r="17" spans="1:12" ht="30" hidden="1" customHeight="1" thickBot="1">
      <c r="A17" s="165" t="s">
        <v>33</v>
      </c>
      <c r="B17" s="158"/>
      <c r="C17" s="158"/>
      <c r="D17" s="158"/>
      <c r="E17" s="158" t="s">
        <v>34</v>
      </c>
      <c r="F17" s="166"/>
      <c r="G17" s="167" t="e">
        <f>+#REF!-#REF!</f>
        <v>#REF!</v>
      </c>
      <c r="H17" s="167" t="e">
        <f>+#REF!-#REF!</f>
        <v>#REF!</v>
      </c>
      <c r="I17" s="167" t="e">
        <f>+#REF!-#REF!</f>
        <v>#REF!</v>
      </c>
      <c r="J17" s="167" t="e">
        <f>+#REF!-#REF!</f>
        <v>#REF!</v>
      </c>
      <c r="K17" s="167" t="e">
        <f>IF(#REF!=0,"-",+(J17-#REF!)/#REF!*100)</f>
        <v>#REF!</v>
      </c>
      <c r="L17" s="168"/>
    </row>
    <row r="18" spans="1:12" ht="15" customHeight="1">
      <c r="A18" s="169" t="s">
        <v>146</v>
      </c>
      <c r="B18" s="170"/>
      <c r="C18" s="170"/>
      <c r="D18" s="170"/>
      <c r="E18" s="170"/>
      <c r="F18" s="170"/>
      <c r="G18" s="170"/>
      <c r="H18" s="170"/>
      <c r="I18" s="170"/>
      <c r="J18" s="170"/>
      <c r="K18" s="170"/>
      <c r="L18" s="170"/>
    </row>
    <row r="19" spans="1:12" ht="15" customHeight="1">
      <c r="A19" s="169" t="s">
        <v>160</v>
      </c>
      <c r="B19" s="170"/>
      <c r="C19" s="170"/>
      <c r="D19" s="170"/>
      <c r="E19" s="170"/>
      <c r="F19" s="170"/>
      <c r="G19" s="170"/>
      <c r="H19" s="170"/>
      <c r="I19" s="170"/>
      <c r="J19" s="170"/>
      <c r="K19" s="170"/>
      <c r="L19" s="170"/>
    </row>
    <row r="20" spans="1:12" ht="15" customHeight="1">
      <c r="A20" s="169" t="s">
        <v>159</v>
      </c>
      <c r="B20" s="170"/>
      <c r="C20" s="170"/>
      <c r="D20" s="170"/>
      <c r="E20" s="170"/>
      <c r="F20" s="170"/>
      <c r="G20" s="170"/>
      <c r="H20" s="170"/>
      <c r="I20" s="170"/>
      <c r="J20" s="170"/>
      <c r="K20" s="170"/>
      <c r="L20" s="170"/>
    </row>
    <row r="21" spans="1:12" ht="15" customHeight="1">
      <c r="A21" s="169"/>
      <c r="B21" s="170"/>
      <c r="C21" s="170"/>
      <c r="D21" s="170"/>
      <c r="E21" s="170"/>
      <c r="F21" s="170"/>
      <c r="G21" s="170"/>
      <c r="H21" s="170"/>
      <c r="I21" s="170"/>
      <c r="J21" s="170"/>
      <c r="K21" s="170"/>
      <c r="L21" s="170"/>
    </row>
    <row r="22" spans="1:12" ht="18" customHeight="1">
      <c r="A22" s="67"/>
    </row>
  </sheetData>
  <mergeCells count="9">
    <mergeCell ref="L3:L5"/>
    <mergeCell ref="B9:E9"/>
    <mergeCell ref="A14:E14"/>
    <mergeCell ref="B7:E7"/>
    <mergeCell ref="B8:E8"/>
    <mergeCell ref="B10:E10"/>
    <mergeCell ref="B11:E11"/>
    <mergeCell ref="B12:E12"/>
    <mergeCell ref="B13:E13"/>
  </mergeCells>
  <phoneticPr fontId="3"/>
  <pageMargins left="0.70866141732283472" right="0.70866141732283472" top="0.74803149606299213" bottom="0.74803149606299213" header="0.31496062992125984" footer="0.31496062992125984"/>
  <pageSetup paperSize="9" scale="74"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2"/>
  <sheetViews>
    <sheetView workbookViewId="0">
      <selection activeCell="H5" sqref="H5:H6"/>
    </sheetView>
  </sheetViews>
  <sheetFormatPr defaultRowHeight="13.5"/>
  <cols>
    <col min="1" max="1" width="19.125" style="4" bestFit="1" customWidth="1"/>
    <col min="2" max="2" width="13.625" style="4" customWidth="1"/>
    <col min="3" max="5" width="9.25" style="4" bestFit="1" customWidth="1"/>
    <col min="6" max="6" width="9" style="4"/>
    <col min="7" max="7" width="19.125" style="4" customWidth="1"/>
    <col min="8" max="8" width="14.375" style="4" customWidth="1"/>
    <col min="9" max="11" width="9.25" style="4" bestFit="1" customWidth="1"/>
    <col min="12" max="16384" width="9" style="4"/>
  </cols>
  <sheetData>
    <row r="1" spans="1:11">
      <c r="A1" s="4" t="s">
        <v>203</v>
      </c>
      <c r="G1" s="4" t="s">
        <v>204</v>
      </c>
    </row>
    <row r="2" spans="1:11">
      <c r="A2" s="266" t="s">
        <v>205</v>
      </c>
      <c r="B2" s="280" t="s">
        <v>228</v>
      </c>
      <c r="C2" s="281" t="s">
        <v>229</v>
      </c>
      <c r="D2" s="281" t="s">
        <v>230</v>
      </c>
      <c r="E2" s="281" t="s">
        <v>231</v>
      </c>
      <c r="G2" s="266" t="s">
        <v>205</v>
      </c>
      <c r="H2" s="280" t="s">
        <v>228</v>
      </c>
      <c r="I2" s="281" t="s">
        <v>229</v>
      </c>
      <c r="J2" s="281" t="s">
        <v>230</v>
      </c>
      <c r="K2" s="281" t="s">
        <v>231</v>
      </c>
    </row>
    <row r="3" spans="1:11">
      <c r="A3" s="267" t="s">
        <v>206</v>
      </c>
      <c r="B3" s="268"/>
      <c r="C3" s="268"/>
      <c r="D3" s="268"/>
      <c r="E3" s="268"/>
      <c r="G3" s="267" t="s">
        <v>207</v>
      </c>
      <c r="H3" s="268"/>
      <c r="I3" s="268"/>
      <c r="J3" s="268"/>
      <c r="K3" s="268"/>
    </row>
    <row r="4" spans="1:11">
      <c r="A4" s="267" t="s">
        <v>36</v>
      </c>
      <c r="B4" s="268"/>
      <c r="C4" s="268"/>
      <c r="D4" s="268"/>
      <c r="E4" s="268"/>
      <c r="G4" s="267" t="s">
        <v>21</v>
      </c>
      <c r="H4" s="268"/>
      <c r="I4" s="268"/>
      <c r="J4" s="268"/>
      <c r="K4" s="268"/>
    </row>
    <row r="5" spans="1:11">
      <c r="A5" s="267" t="s">
        <v>208</v>
      </c>
      <c r="B5" s="268"/>
      <c r="C5" s="268"/>
      <c r="D5" s="268"/>
      <c r="E5" s="268"/>
      <c r="G5" s="267" t="s">
        <v>209</v>
      </c>
      <c r="H5" s="268"/>
      <c r="I5" s="268"/>
      <c r="J5" s="268"/>
      <c r="K5" s="268"/>
    </row>
    <row r="6" spans="1:11">
      <c r="A6" s="267" t="s">
        <v>18</v>
      </c>
      <c r="B6" s="268"/>
      <c r="C6" s="268"/>
      <c r="D6" s="268"/>
      <c r="E6" s="268"/>
      <c r="G6" s="267"/>
      <c r="H6" s="268"/>
      <c r="I6" s="268"/>
      <c r="J6" s="268"/>
      <c r="K6" s="268"/>
    </row>
    <row r="7" spans="1:11">
      <c r="A7" s="267" t="s">
        <v>210</v>
      </c>
      <c r="B7" s="268"/>
      <c r="C7" s="268"/>
      <c r="D7" s="268"/>
      <c r="E7" s="268"/>
      <c r="G7" s="267"/>
      <c r="H7" s="268"/>
      <c r="I7" s="268"/>
      <c r="J7" s="268"/>
      <c r="K7" s="268"/>
    </row>
    <row r="8" spans="1:11">
      <c r="A8" s="267" t="s">
        <v>20</v>
      </c>
      <c r="B8" s="268"/>
      <c r="C8" s="268"/>
      <c r="D8" s="268"/>
      <c r="E8" s="268"/>
      <c r="G8" s="267"/>
      <c r="H8" s="268"/>
      <c r="I8" s="268"/>
      <c r="J8" s="268"/>
      <c r="K8" s="268"/>
    </row>
    <row r="9" spans="1:11">
      <c r="A9" s="267" t="s">
        <v>207</v>
      </c>
      <c r="B9" s="268"/>
      <c r="C9" s="268"/>
      <c r="D9" s="268"/>
      <c r="E9" s="268"/>
      <c r="G9" s="267"/>
      <c r="H9" s="268"/>
      <c r="I9" s="268"/>
      <c r="J9" s="268"/>
      <c r="K9" s="268"/>
    </row>
    <row r="10" spans="1:11">
      <c r="A10" s="267" t="s">
        <v>19</v>
      </c>
      <c r="B10" s="268"/>
      <c r="C10" s="268"/>
      <c r="D10" s="268"/>
      <c r="E10" s="268"/>
      <c r="G10" s="267"/>
      <c r="H10" s="268"/>
      <c r="I10" s="268"/>
      <c r="J10" s="268"/>
      <c r="K10" s="268"/>
    </row>
    <row r="11" spans="1:11">
      <c r="A11" s="267" t="s">
        <v>21</v>
      </c>
      <c r="B11" s="268"/>
      <c r="C11" s="268"/>
      <c r="D11" s="268"/>
      <c r="E11" s="268"/>
      <c r="G11" s="267"/>
      <c r="H11" s="268"/>
      <c r="I11" s="268"/>
      <c r="J11" s="268"/>
      <c r="K11" s="268"/>
    </row>
    <row r="12" spans="1:11">
      <c r="A12" s="267" t="s">
        <v>209</v>
      </c>
      <c r="B12" s="268"/>
      <c r="C12" s="268"/>
      <c r="D12" s="268"/>
      <c r="E12" s="268"/>
      <c r="G12" s="267"/>
      <c r="H12" s="268"/>
      <c r="I12" s="268"/>
      <c r="J12" s="268"/>
      <c r="K12" s="268"/>
    </row>
    <row r="13" spans="1:11">
      <c r="A13" s="267" t="s">
        <v>22</v>
      </c>
      <c r="B13" s="268"/>
      <c r="C13" s="268"/>
      <c r="D13" s="268"/>
      <c r="E13" s="268"/>
      <c r="G13" s="267"/>
      <c r="H13" s="268"/>
      <c r="I13" s="268"/>
      <c r="J13" s="268"/>
      <c r="K13" s="268"/>
    </row>
    <row r="14" spans="1:11">
      <c r="A14" s="267" t="s">
        <v>23</v>
      </c>
      <c r="B14" s="268"/>
      <c r="C14" s="268"/>
      <c r="D14" s="268"/>
      <c r="E14" s="268"/>
      <c r="G14" s="267"/>
      <c r="H14" s="268"/>
      <c r="I14" s="268"/>
      <c r="J14" s="268"/>
      <c r="K14" s="268"/>
    </row>
    <row r="15" spans="1:11">
      <c r="A15" s="267" t="s">
        <v>24</v>
      </c>
      <c r="B15" s="268"/>
      <c r="C15" s="268"/>
      <c r="D15" s="268"/>
      <c r="E15" s="268"/>
      <c r="G15" s="267"/>
      <c r="H15" s="268"/>
      <c r="I15" s="268"/>
      <c r="J15" s="268"/>
      <c r="K15" s="268"/>
    </row>
    <row r="16" spans="1:11">
      <c r="A16" s="267" t="s">
        <v>211</v>
      </c>
      <c r="B16" s="268"/>
      <c r="C16" s="268"/>
      <c r="D16" s="268"/>
      <c r="E16" s="268"/>
      <c r="G16" s="267"/>
      <c r="H16" s="268"/>
      <c r="I16" s="268"/>
      <c r="J16" s="268"/>
      <c r="K16" s="268"/>
    </row>
    <row r="17" spans="1:11">
      <c r="A17" s="267" t="s">
        <v>212</v>
      </c>
      <c r="B17" s="268"/>
      <c r="C17" s="268"/>
      <c r="D17" s="268"/>
      <c r="E17" s="268"/>
      <c r="G17" s="267"/>
      <c r="H17" s="268"/>
      <c r="I17" s="268"/>
      <c r="J17" s="268"/>
      <c r="K17" s="268"/>
    </row>
    <row r="18" spans="1:11">
      <c r="A18" s="267" t="s">
        <v>213</v>
      </c>
      <c r="B18" s="268"/>
      <c r="C18" s="268"/>
      <c r="D18" s="268"/>
      <c r="E18" s="268"/>
      <c r="G18" s="267"/>
      <c r="H18" s="268"/>
      <c r="I18" s="268"/>
      <c r="J18" s="268"/>
      <c r="K18" s="268"/>
    </row>
    <row r="19" spans="1:11">
      <c r="A19" s="267" t="s">
        <v>26</v>
      </c>
      <c r="B19" s="268"/>
      <c r="C19" s="268"/>
      <c r="D19" s="268"/>
      <c r="E19" s="268"/>
      <c r="G19" s="267"/>
      <c r="H19" s="268"/>
      <c r="I19" s="268"/>
      <c r="J19" s="268"/>
      <c r="K19" s="268"/>
    </row>
    <row r="20" spans="1:11">
      <c r="A20" s="267" t="s">
        <v>27</v>
      </c>
      <c r="B20" s="268"/>
      <c r="C20" s="268"/>
      <c r="D20" s="268"/>
      <c r="E20" s="268"/>
      <c r="G20" s="267"/>
      <c r="H20" s="268"/>
      <c r="I20" s="268"/>
      <c r="J20" s="268"/>
      <c r="K20" s="268"/>
    </row>
    <row r="21" spans="1:11">
      <c r="A21" s="267" t="s">
        <v>214</v>
      </c>
      <c r="B21" s="268"/>
      <c r="C21" s="268"/>
      <c r="D21" s="268"/>
      <c r="E21" s="268"/>
      <c r="G21" s="267"/>
      <c r="H21" s="268"/>
      <c r="I21" s="268"/>
      <c r="J21" s="268"/>
      <c r="K21" s="268"/>
    </row>
    <row r="22" spans="1:11">
      <c r="A22" s="267" t="s">
        <v>215</v>
      </c>
      <c r="B22" s="268"/>
      <c r="C22" s="268"/>
      <c r="D22" s="268"/>
      <c r="E22" s="268"/>
      <c r="G22" s="267"/>
      <c r="H22" s="268"/>
      <c r="I22" s="268"/>
      <c r="J22" s="268"/>
      <c r="K22" s="268"/>
    </row>
    <row r="23" spans="1:11">
      <c r="A23" s="267" t="s">
        <v>216</v>
      </c>
      <c r="B23" s="268"/>
      <c r="C23" s="268"/>
      <c r="D23" s="268"/>
      <c r="E23" s="268"/>
      <c r="G23" s="267"/>
      <c r="H23" s="268"/>
      <c r="I23" s="268"/>
      <c r="J23" s="268"/>
      <c r="K23" s="268"/>
    </row>
    <row r="24" spans="1:11">
      <c r="A24" s="267" t="s">
        <v>217</v>
      </c>
      <c r="B24" s="268"/>
      <c r="C24" s="268"/>
      <c r="D24" s="268"/>
      <c r="E24" s="268"/>
      <c r="G24" s="267"/>
      <c r="H24" s="268"/>
      <c r="I24" s="268"/>
      <c r="J24" s="268"/>
      <c r="K24" s="268"/>
    </row>
    <row r="25" spans="1:11" ht="14.25" thickBot="1">
      <c r="A25" s="269" t="s">
        <v>218</v>
      </c>
      <c r="B25" s="270"/>
      <c r="C25" s="270"/>
      <c r="D25" s="270"/>
      <c r="E25" s="270"/>
      <c r="G25" s="269"/>
      <c r="H25" s="270"/>
      <c r="I25" s="270"/>
      <c r="J25" s="270"/>
      <c r="K25" s="270"/>
    </row>
    <row r="26" spans="1:11" ht="14.25" thickTop="1">
      <c r="A26" s="271" t="s">
        <v>219</v>
      </c>
      <c r="B26" s="272">
        <f>SUM(B3:B25)</f>
        <v>0</v>
      </c>
      <c r="C26" s="272">
        <f t="shared" ref="C26:E26" si="0">SUM(C3:C25)</f>
        <v>0</v>
      </c>
      <c r="D26" s="272">
        <f t="shared" si="0"/>
        <v>0</v>
      </c>
      <c r="E26" s="272">
        <f t="shared" si="0"/>
        <v>0</v>
      </c>
      <c r="G26" s="271" t="s">
        <v>219</v>
      </c>
      <c r="H26" s="272">
        <f>SUM(H3:H25)</f>
        <v>0</v>
      </c>
      <c r="I26" s="272">
        <f t="shared" ref="I26:K26" si="1">SUM(I3:I25)</f>
        <v>0</v>
      </c>
      <c r="J26" s="272">
        <f t="shared" si="1"/>
        <v>0</v>
      </c>
      <c r="K26" s="272">
        <f t="shared" si="1"/>
        <v>0</v>
      </c>
    </row>
    <row r="27" spans="1:11">
      <c r="B27" s="273"/>
      <c r="C27" s="273"/>
      <c r="D27" s="273"/>
      <c r="E27" s="273"/>
      <c r="H27" s="273"/>
      <c r="I27" s="273"/>
      <c r="J27" s="273"/>
      <c r="K27" s="273"/>
    </row>
    <row r="28" spans="1:11">
      <c r="A28" s="267" t="s">
        <v>220</v>
      </c>
      <c r="B28" s="268">
        <f>販売計画!D51</f>
        <v>0</v>
      </c>
      <c r="C28" s="268">
        <f>販売計画!F51</f>
        <v>0</v>
      </c>
      <c r="D28" s="268">
        <f>販売計画!H51</f>
        <v>0</v>
      </c>
      <c r="E28" s="268">
        <f>販売計画!J51</f>
        <v>0</v>
      </c>
      <c r="G28" s="267" t="s">
        <v>220</v>
      </c>
      <c r="H28" s="268">
        <f>販売計画!D51</f>
        <v>0</v>
      </c>
      <c r="I28" s="268">
        <f>販売計画!F51</f>
        <v>0</v>
      </c>
      <c r="J28" s="268">
        <f>販売計画!H51</f>
        <v>0</v>
      </c>
      <c r="K28" s="268">
        <f>販売計画!J51</f>
        <v>0</v>
      </c>
    </row>
    <row r="29" spans="1:11" ht="14.25" thickBot="1">
      <c r="B29" s="273"/>
      <c r="C29" s="273"/>
      <c r="D29" s="273"/>
      <c r="E29" s="273"/>
      <c r="H29" s="273"/>
      <c r="I29" s="273"/>
      <c r="J29" s="273"/>
      <c r="K29" s="273"/>
    </row>
    <row r="30" spans="1:11" ht="14.25" thickBot="1">
      <c r="A30" s="274" t="s">
        <v>221</v>
      </c>
      <c r="B30" s="275" t="e">
        <f>ROUNDDOWN(B26/B28*10,0)</f>
        <v>#DIV/0!</v>
      </c>
      <c r="C30" s="275" t="e">
        <f t="shared" ref="C30:E30" si="2">ROUNDDOWN(C26/C28*10,0)</f>
        <v>#DIV/0!</v>
      </c>
      <c r="D30" s="275" t="e">
        <f t="shared" si="2"/>
        <v>#DIV/0!</v>
      </c>
      <c r="E30" s="276" t="e">
        <f t="shared" si="2"/>
        <v>#DIV/0!</v>
      </c>
      <c r="G30" s="274" t="s">
        <v>221</v>
      </c>
      <c r="H30" s="275" t="e">
        <f>ROUNDDOWN(H26/H28*10,0)</f>
        <v>#DIV/0!</v>
      </c>
      <c r="I30" s="275" t="e">
        <f t="shared" ref="I30:K30" si="3">ROUNDDOWN(I26/I28*10,0)</f>
        <v>#DIV/0!</v>
      </c>
      <c r="J30" s="275" t="e">
        <f t="shared" si="3"/>
        <v>#DIV/0!</v>
      </c>
      <c r="K30" s="276" t="e">
        <f t="shared" si="3"/>
        <v>#DIV/0!</v>
      </c>
    </row>
    <row r="32" spans="1:11">
      <c r="D32" s="6" t="s">
        <v>222</v>
      </c>
      <c r="E32" s="277" t="e">
        <f>(E30-B30)/B30</f>
        <v>#DIV/0!</v>
      </c>
      <c r="J32" s="6" t="s">
        <v>222</v>
      </c>
      <c r="K32" s="277" t="e">
        <f>(K30-H30)/H30</f>
        <v>#DIV/0!</v>
      </c>
    </row>
  </sheetData>
  <phoneticPr fontId="3"/>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A29" sqref="A29"/>
    </sheetView>
  </sheetViews>
  <sheetFormatPr defaultRowHeight="13.5"/>
  <sheetData>
    <row r="1" spans="1:1" ht="20.100000000000001" customHeight="1">
      <c r="A1" t="s">
        <v>176</v>
      </c>
    </row>
    <row r="2" spans="1:1" ht="20.100000000000001" customHeight="1">
      <c r="A2" t="s">
        <v>192</v>
      </c>
    </row>
    <row r="3" spans="1:1" ht="20.100000000000001" customHeight="1">
      <c r="A3" t="s">
        <v>177</v>
      </c>
    </row>
    <row r="4" spans="1:1" ht="20.100000000000001" customHeight="1">
      <c r="A4" t="s">
        <v>180</v>
      </c>
    </row>
    <row r="5" spans="1:1" ht="20.100000000000001" customHeight="1">
      <c r="A5" t="s">
        <v>195</v>
      </c>
    </row>
    <row r="6" spans="1:1" ht="20.100000000000001" customHeight="1">
      <c r="A6" t="s">
        <v>182</v>
      </c>
    </row>
    <row r="7" spans="1:1" ht="20.100000000000001" customHeight="1"/>
    <row r="8" spans="1:1" ht="20.100000000000001" customHeight="1">
      <c r="A8" t="s">
        <v>194</v>
      </c>
    </row>
    <row r="9" spans="1:1" ht="20.100000000000001" customHeight="1">
      <c r="A9" t="s">
        <v>179</v>
      </c>
    </row>
    <row r="10" spans="1:1" ht="20.100000000000001" customHeight="1">
      <c r="A10" t="s">
        <v>193</v>
      </c>
    </row>
    <row r="11" spans="1:1" ht="20.100000000000001" customHeight="1">
      <c r="A11" t="s">
        <v>181</v>
      </c>
    </row>
    <row r="12" spans="1:1" ht="20.100000000000001" customHeight="1"/>
    <row r="13" spans="1:1" ht="20.100000000000001" customHeight="1">
      <c r="A13" t="s">
        <v>196</v>
      </c>
    </row>
    <row r="14" spans="1:1" ht="20.100000000000001" customHeight="1">
      <c r="A14" t="s">
        <v>178</v>
      </c>
    </row>
    <row r="15" spans="1:1" ht="20.100000000000001" customHeight="1">
      <c r="A15" t="s">
        <v>197</v>
      </c>
    </row>
    <row r="16" spans="1:1" ht="20.100000000000001" customHeight="1"/>
    <row r="17" spans="1:1" ht="20.100000000000001" customHeight="1"/>
    <row r="18" spans="1:1" ht="20.100000000000001" customHeight="1">
      <c r="A18" t="s">
        <v>183</v>
      </c>
    </row>
    <row r="19" spans="1:1" ht="20.100000000000001" customHeight="1">
      <c r="A19" t="s">
        <v>184</v>
      </c>
    </row>
    <row r="20" spans="1:1" ht="20.100000000000001" customHeight="1">
      <c r="A20" t="s">
        <v>185</v>
      </c>
    </row>
    <row r="21" spans="1:1" ht="20.100000000000001" customHeight="1">
      <c r="A21" t="s">
        <v>186</v>
      </c>
    </row>
    <row r="22" spans="1:1" ht="20.100000000000001" customHeight="1">
      <c r="A22" t="s">
        <v>187</v>
      </c>
    </row>
    <row r="23" spans="1:1" ht="20.100000000000001" customHeight="1">
      <c r="A23" t="s">
        <v>188</v>
      </c>
    </row>
    <row r="24" spans="1:1" ht="20.100000000000001" customHeight="1">
      <c r="A24" t="s">
        <v>189</v>
      </c>
    </row>
    <row r="25" spans="1:1" ht="20.100000000000001" customHeight="1"/>
    <row r="26" spans="1:1" ht="20.100000000000001" customHeight="1">
      <c r="A26" t="s">
        <v>190</v>
      </c>
    </row>
    <row r="27" spans="1:1" ht="20.100000000000001" customHeight="1">
      <c r="A27" t="s">
        <v>191</v>
      </c>
    </row>
    <row r="28" spans="1:1" ht="20.100000000000001" customHeight="1"/>
    <row r="29" spans="1:1" ht="20.100000000000001" customHeight="1"/>
    <row r="30" spans="1:1" ht="20.100000000000001" customHeight="1"/>
    <row r="31" spans="1:1" ht="20.100000000000001" customHeight="1"/>
    <row r="32" spans="1:1" ht="20.100000000000001" customHeight="1"/>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付加価値額計画</vt:lpstr>
      <vt:lpstr>農業原価</vt:lpstr>
      <vt:lpstr>一般管理費</vt:lpstr>
      <vt:lpstr>販売計画</vt:lpstr>
      <vt:lpstr>雑収入明細</vt:lpstr>
      <vt:lpstr>経営コスト</vt:lpstr>
      <vt:lpstr>（参考）Ｒ４当初でチェックした事項</vt:lpstr>
      <vt:lpstr>一般管理費!Print_Area</vt:lpstr>
      <vt:lpstr>雑収入明細!Print_Area</vt:lpstr>
      <vt:lpstr>農業原価!Print_Area</vt:lpstr>
      <vt:lpstr>販売計画!Print_Area</vt:lpstr>
      <vt:lpstr>付加価値額計画!Print_Area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ユーザー</cp:lastModifiedBy>
  <cp:lastPrinted>2022-11-15T05:08:15Z</cp:lastPrinted>
  <dcterms:created xsi:type="dcterms:W3CDTF">2018-06-05T02:16:34Z</dcterms:created>
  <dcterms:modified xsi:type="dcterms:W3CDTF">2024-02-05T07:26:27Z</dcterms:modified>
</cp:coreProperties>
</file>