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5856\Desktop\要望調査様式\根拠資料作成例\"/>
    </mc:Choice>
  </mc:AlternateContent>
  <bookViews>
    <workbookView xWindow="0" yWindow="0" windowWidth="28800" windowHeight="12210" tabRatio="811" activeTab="4"/>
  </bookViews>
  <sheets>
    <sheet name="付加価値額計画（個人）" sheetId="33" r:id="rId1"/>
    <sheet name="販売計画" sheetId="25" r:id="rId2"/>
    <sheet name="雑収入明細" sheetId="37" r:id="rId3"/>
    <sheet name="経営コスト" sheetId="41" r:id="rId4"/>
    <sheet name="（参考）Ｒ４当初でチェックした事項" sheetId="40" r:id="rId5"/>
  </sheets>
  <externalReferences>
    <externalReference r:id="rId6"/>
  </externalReferences>
  <definedNames>
    <definedName name="_xlnm.Print_Area" localSheetId="2">雑収入明細!$A$1:$L$21</definedName>
    <definedName name="_xlnm.Print_Area" localSheetId="1">販売計画!$A$1:$L$53</definedName>
    <definedName name="_xlnm.Print_Area" localSheetId="0">'付加価値額計画（個人）'!$A$1:$L$55</definedName>
    <definedName name="管轄局" localSheetId="3">#REF!</definedName>
    <definedName name="管轄局">[1]Sheet1!$B$3:$B$11</definedName>
    <definedName name="政策目的" localSheetId="3">#REF!</definedName>
    <definedName name="政策目的">[1]Sheet1!$G$3:$G$5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37" l="1"/>
  <c r="K34" i="33"/>
  <c r="I11" i="33" l="1"/>
  <c r="J11" i="33"/>
  <c r="K9" i="37"/>
  <c r="K8" i="37"/>
  <c r="K7" i="37"/>
  <c r="K6" i="37"/>
  <c r="J6" i="37"/>
  <c r="I6" i="37"/>
  <c r="G6" i="37"/>
  <c r="B26" i="41"/>
  <c r="B30" i="41" s="1"/>
  <c r="K28" i="41"/>
  <c r="J28" i="41"/>
  <c r="I28" i="41"/>
  <c r="H28" i="41"/>
  <c r="B28" i="41"/>
  <c r="E28" i="41"/>
  <c r="D28" i="41"/>
  <c r="C28" i="41"/>
  <c r="K26" i="41"/>
  <c r="K30" i="41" s="1"/>
  <c r="J26" i="41"/>
  <c r="J30" i="41" s="1"/>
  <c r="I26" i="41"/>
  <c r="I30" i="41" s="1"/>
  <c r="H26" i="41"/>
  <c r="H30" i="41" s="1"/>
  <c r="C26" i="41"/>
  <c r="E26" i="41" l="1"/>
  <c r="E30" i="41" s="1"/>
  <c r="E32" i="41" s="1"/>
  <c r="D26" i="41"/>
  <c r="D30" i="41" s="1"/>
  <c r="C30" i="41"/>
  <c r="K32" i="41"/>
  <c r="K10" i="37" l="1"/>
  <c r="K11" i="37"/>
  <c r="K12" i="37"/>
  <c r="K13" i="37"/>
  <c r="D17" i="25"/>
  <c r="D19" i="25"/>
  <c r="D22" i="25"/>
  <c r="D24" i="25" s="1"/>
  <c r="D12" i="25"/>
  <c r="D14" i="25" s="1"/>
  <c r="D7" i="25"/>
  <c r="D9" i="25" s="1"/>
  <c r="H14" i="25"/>
  <c r="J14" i="25"/>
  <c r="F14" i="25"/>
  <c r="F7" i="25"/>
  <c r="J9" i="25"/>
  <c r="J7" i="25"/>
  <c r="D50" i="25"/>
  <c r="D52" i="25" s="1"/>
  <c r="D41" i="25"/>
  <c r="G42" i="33"/>
  <c r="G18" i="33"/>
  <c r="G46" i="33"/>
  <c r="G14" i="33"/>
  <c r="H13" i="33"/>
  <c r="I13" i="33"/>
  <c r="J13" i="33"/>
  <c r="G13" i="33"/>
  <c r="F22" i="25" l="1"/>
  <c r="K14" i="37"/>
  <c r="K32" i="33"/>
  <c r="F50" i="25" l="1"/>
  <c r="F52" i="25" s="1"/>
  <c r="I12" i="33" l="1"/>
  <c r="H12" i="33" l="1"/>
  <c r="J12" i="33"/>
  <c r="J50" i="25" l="1"/>
  <c r="J52" i="25" s="1"/>
  <c r="H50" i="25"/>
  <c r="H52" i="25" s="1"/>
  <c r="J17" i="25"/>
  <c r="J19" i="25" s="1"/>
  <c r="H17" i="25"/>
  <c r="H19" i="25" s="1"/>
  <c r="F17" i="25"/>
  <c r="F19" i="25" s="1"/>
  <c r="J25" i="33" l="1"/>
  <c r="I24" i="33"/>
  <c r="I27" i="33"/>
  <c r="J29" i="33"/>
  <c r="J34" i="33"/>
  <c r="J37" i="33"/>
  <c r="J41" i="33"/>
  <c r="J22" i="33"/>
  <c r="D25" i="25"/>
  <c r="D28" i="25" s="1"/>
  <c r="D46" i="25" s="1"/>
  <c r="H25" i="33"/>
  <c r="J24" i="33"/>
  <c r="J27" i="33"/>
  <c r="I30" i="33"/>
  <c r="I36" i="33"/>
  <c r="I38" i="33"/>
  <c r="I20" i="33"/>
  <c r="I25" i="33"/>
  <c r="I26" i="33"/>
  <c r="I28" i="33"/>
  <c r="J30" i="33"/>
  <c r="J36" i="33"/>
  <c r="J38" i="33"/>
  <c r="J20" i="33"/>
  <c r="J28" i="33"/>
  <c r="J26" i="33"/>
  <c r="I29" i="33"/>
  <c r="I34" i="33"/>
  <c r="I37" i="33"/>
  <c r="I41" i="33"/>
  <c r="I22" i="33"/>
  <c r="H37" i="33"/>
  <c r="H29" i="33"/>
  <c r="H22" i="33"/>
  <c r="H24" i="33"/>
  <c r="H28" i="33"/>
  <c r="H20" i="33"/>
  <c r="H27" i="33"/>
  <c r="H34" i="33"/>
  <c r="H41" i="33"/>
  <c r="H36" i="33"/>
  <c r="H26" i="33"/>
  <c r="H30" i="33"/>
  <c r="H38" i="33"/>
  <c r="H42" i="33" l="1"/>
  <c r="G10" i="33"/>
  <c r="K23" i="33" l="1"/>
  <c r="K21" i="33"/>
  <c r="K40" i="33"/>
  <c r="K39" i="33"/>
  <c r="K38" i="33"/>
  <c r="J42" i="33"/>
  <c r="I42" i="33"/>
  <c r="K42" i="33" l="1"/>
  <c r="K15" i="33"/>
  <c r="K12" i="33"/>
  <c r="H17" i="37"/>
  <c r="I17" i="37" l="1"/>
  <c r="G17" i="37"/>
  <c r="J17" i="37" l="1"/>
  <c r="K17" i="37" s="1"/>
  <c r="A8" i="33"/>
  <c r="K48" i="33" l="1"/>
  <c r="J46" i="33"/>
  <c r="I46" i="33"/>
  <c r="H46" i="33"/>
  <c r="G8" i="33"/>
  <c r="K8" i="33" s="1"/>
  <c r="K44" i="33"/>
  <c r="K37" i="33"/>
  <c r="K36" i="33"/>
  <c r="K35" i="33"/>
  <c r="K33" i="33"/>
  <c r="K31" i="33"/>
  <c r="K30" i="33"/>
  <c r="K29" i="33"/>
  <c r="K28" i="33"/>
  <c r="K27" i="33"/>
  <c r="K25" i="33"/>
  <c r="K24" i="33"/>
  <c r="K22" i="33"/>
  <c r="K20" i="33"/>
  <c r="K19" i="33"/>
  <c r="H18" i="33" l="1"/>
  <c r="K46" i="33"/>
  <c r="K41" i="33"/>
  <c r="K26" i="33"/>
  <c r="I18" i="33" l="1"/>
  <c r="K16" i="33"/>
  <c r="G50" i="33"/>
  <c r="J18" i="33" l="1"/>
  <c r="K43" i="33"/>
  <c r="K18" i="33" l="1"/>
  <c r="J40" i="25" l="1"/>
  <c r="H40" i="25"/>
  <c r="F40" i="25"/>
  <c r="D40" i="25"/>
  <c r="J37" i="25"/>
  <c r="H37" i="25"/>
  <c r="F37" i="25"/>
  <c r="D37" i="25"/>
  <c r="J34" i="25"/>
  <c r="H34" i="25"/>
  <c r="F34" i="25"/>
  <c r="D34" i="25"/>
  <c r="L31" i="25"/>
  <c r="L45" i="25" s="1"/>
  <c r="J31" i="25"/>
  <c r="J45" i="25" s="1"/>
  <c r="H31" i="25"/>
  <c r="H45" i="25" s="1"/>
  <c r="F31" i="25"/>
  <c r="F45" i="25" s="1"/>
  <c r="D31" i="25"/>
  <c r="D45" i="25" s="1"/>
  <c r="J22" i="25"/>
  <c r="J24" i="25" s="1"/>
  <c r="H22" i="25"/>
  <c r="H24" i="25" s="1"/>
  <c r="F24" i="25"/>
  <c r="J12" i="25"/>
  <c r="H12" i="25"/>
  <c r="F12" i="25"/>
  <c r="H7" i="25"/>
  <c r="H9" i="25" s="1"/>
  <c r="F9" i="25"/>
  <c r="F41" i="25" l="1"/>
  <c r="F42" i="25" s="1"/>
  <c r="H41" i="25"/>
  <c r="H42" i="25" s="1"/>
  <c r="J41" i="25"/>
  <c r="J42" i="25" s="1"/>
  <c r="H25" i="25"/>
  <c r="H28" i="25" s="1"/>
  <c r="K13" i="33"/>
  <c r="J25" i="25"/>
  <c r="F25" i="25"/>
  <c r="H46" i="25" l="1"/>
  <c r="J28" i="25"/>
  <c r="F28" i="25"/>
  <c r="J26" i="25"/>
  <c r="H47" i="25"/>
  <c r="I14" i="33"/>
  <c r="I10" i="33" s="1"/>
  <c r="H26" i="25"/>
  <c r="F26" i="25"/>
  <c r="J46" i="25" l="1"/>
  <c r="J47" i="25" s="1"/>
  <c r="F46" i="25"/>
  <c r="J14" i="33"/>
  <c r="K11" i="33"/>
  <c r="I8" i="33"/>
  <c r="I50" i="33"/>
  <c r="F47" i="25" l="1"/>
  <c r="H11" i="33"/>
  <c r="H14" i="33" s="1"/>
  <c r="H10" i="33" s="1"/>
  <c r="J10" i="33"/>
  <c r="J8" i="33" s="1"/>
  <c r="K14" i="33"/>
  <c r="H50" i="33" l="1"/>
  <c r="H8" i="33"/>
  <c r="K10" i="33"/>
  <c r="J50" i="33"/>
  <c r="K50" i="33" s="1"/>
</calcChain>
</file>

<file path=xl/comments1.xml><?xml version="1.0" encoding="utf-8"?>
<comments xmlns="http://schemas.openxmlformats.org/spreadsheetml/2006/main">
  <authors>
    <author>山之内　講敏</author>
  </authors>
  <commentList>
    <comment ref="L18" authorId="0" shapeId="0">
      <text>
        <r>
          <rPr>
            <b/>
            <sz val="9"/>
            <color indexed="81"/>
            <rFont val="MS P ゴシック"/>
            <family val="3"/>
            <charset val="128"/>
          </rPr>
          <t xml:space="preserve">　経営コストの縮減につながるところは、特に記載し、その内訳を参考資料として整理しておくこと。
</t>
        </r>
        <r>
          <rPr>
            <sz val="9"/>
            <color indexed="81"/>
            <rFont val="MS P ゴシック"/>
            <family val="3"/>
            <charset val="128"/>
          </rPr>
          <t xml:space="preserve">
　</t>
        </r>
        <r>
          <rPr>
            <b/>
            <sz val="9"/>
            <color indexed="81"/>
            <rFont val="MS P ゴシック"/>
            <family val="3"/>
            <charset val="128"/>
          </rPr>
          <t>なお、費用欄に関数が入力してある箇所があるが、必要に応じて適正な数値をベタ打ちすること。　</t>
        </r>
      </text>
    </comment>
  </commentList>
</comments>
</file>

<file path=xl/comments2.xml><?xml version="1.0" encoding="utf-8"?>
<comments xmlns="http://schemas.openxmlformats.org/spreadsheetml/2006/main">
  <authors>
    <author>東海農政局</author>
    <author>政策企画部情報システム課</author>
    <author>山之内　講敏</author>
  </authors>
  <commentList>
    <comment ref="L4" authorId="0" shapeId="0">
      <text>
        <r>
          <rPr>
            <sz val="9"/>
            <color indexed="81"/>
            <rFont val="ＭＳ Ｐゴシック"/>
            <family val="3"/>
            <charset val="128"/>
          </rPr>
          <t>生産規模、単収、販売単価等の根拠を記載する。
必要に応じて参考資料を添付する。</t>
        </r>
      </text>
    </comment>
    <comment ref="B6" authorId="0" shapeId="0">
      <text>
        <r>
          <rPr>
            <sz val="9"/>
            <color indexed="81"/>
            <rFont val="ＭＳ Ｐゴシック"/>
            <family val="3"/>
            <charset val="128"/>
          </rPr>
          <t>機械導入による効果がある場合は反映させる（例：ロータリー導入により排水性が向上し、小麦や大豆の単収が向上する）</t>
        </r>
      </text>
    </comment>
    <comment ref="J6" authorId="1" shapeId="0">
      <text>
        <r>
          <rPr>
            <b/>
            <sz val="9"/>
            <color indexed="81"/>
            <rFont val="MS P ゴシック"/>
            <family val="3"/>
            <charset val="128"/>
          </rPr>
          <t>単収増の目標を設定の場合、ここと整合する</t>
        </r>
      </text>
    </comment>
    <comment ref="B8" authorId="0" shapeId="0">
      <text>
        <r>
          <rPr>
            <sz val="9"/>
            <color indexed="81"/>
            <rFont val="ＭＳ Ｐゴシック"/>
            <family val="3"/>
            <charset val="128"/>
          </rPr>
          <t>機械導入効果がある場合は反映させる（例：コンバイン導入により適期収穫が可能となり、一等級玄米の出荷割合が増加し単価が向上する）</t>
        </r>
      </text>
    </comment>
    <comment ref="L10" authorId="2" shapeId="0">
      <text>
        <r>
          <rPr>
            <b/>
            <sz val="9"/>
            <color indexed="81"/>
            <rFont val="MS P ゴシック"/>
            <family val="3"/>
            <charset val="128"/>
          </rPr>
          <t>単収、販売単価、生産規模の向上の根拠を記載し、その内訳を参考資料として整理しておくこと。</t>
        </r>
      </text>
    </comment>
    <comment ref="J47" authorId="0" shapeId="0">
      <text>
        <r>
          <rPr>
            <sz val="9"/>
            <color indexed="81"/>
            <rFont val="ＭＳ Ｐゴシック"/>
            <family val="3"/>
            <charset val="128"/>
          </rPr>
          <t>導入する機械等の効果相応分の増加率とする。（単純に10％増の目標とすると、10％相応分の能力の機械等を導入すればよく、過大投資となるのでは、と会計検査で指摘を受けることとなります）</t>
        </r>
      </text>
    </comment>
    <comment ref="L49" authorId="0" shapeId="0">
      <text>
        <r>
          <rPr>
            <sz val="9"/>
            <color indexed="81"/>
            <rFont val="ＭＳ Ｐゴシック"/>
            <family val="3"/>
            <charset val="128"/>
          </rPr>
          <t>必要に応じて参考資料を添付する。</t>
        </r>
      </text>
    </comment>
    <comment ref="L50" authorId="2" shapeId="0">
      <text>
        <r>
          <rPr>
            <b/>
            <sz val="9"/>
            <color indexed="81"/>
            <rFont val="MS P ゴシック"/>
            <family val="3"/>
            <charset val="128"/>
          </rPr>
          <t>どのように経営面積を拡大するのか記載。</t>
        </r>
      </text>
    </comment>
    <comment ref="K51" authorId="2" shapeId="0">
      <text>
        <r>
          <rPr>
            <b/>
            <sz val="9"/>
            <color indexed="81"/>
            <rFont val="MS P ゴシック"/>
            <family val="3"/>
            <charset val="128"/>
          </rPr>
          <t>経営面積の拡大の目標と一致させてください。
※50aで3回転している場合、延べ作付面積は150ａで、経営面積（実面積）は50aです。</t>
        </r>
      </text>
    </comment>
  </commentList>
</comments>
</file>

<file path=xl/comments3.xml><?xml version="1.0" encoding="utf-8"?>
<comments xmlns="http://schemas.openxmlformats.org/spreadsheetml/2006/main">
  <authors>
    <author>政策企画部情報システム課</author>
  </authors>
  <commentList>
    <comment ref="G6" authorId="0" shapeId="0">
      <text>
        <r>
          <rPr>
            <b/>
            <sz val="9"/>
            <color indexed="81"/>
            <rFont val="MS P ゴシック"/>
            <family val="3"/>
            <charset val="128"/>
          </rPr>
          <t>決算書雑収入と一致</t>
        </r>
      </text>
    </comment>
  </commentList>
</comments>
</file>

<file path=xl/comments4.xml><?xml version="1.0" encoding="utf-8"?>
<comments xmlns="http://schemas.openxmlformats.org/spreadsheetml/2006/main">
  <authors>
    <author>政策企画部情報システム課</author>
  </authors>
  <commentList>
    <comment ref="G3" authorId="0" shapeId="0">
      <text>
        <r>
          <rPr>
            <b/>
            <sz val="9"/>
            <color indexed="81"/>
            <rFont val="MS P ゴシック"/>
            <family val="3"/>
            <charset val="128"/>
          </rPr>
          <t>あくまで例示の抽出です。
人件費については付加価値額で見ることから、事業関連項目を抽出してコストを算出する場合、人件費でコスト削減を見ることは不適とのこと。</t>
        </r>
      </text>
    </comment>
  </commentList>
</comments>
</file>

<file path=xl/sharedStrings.xml><?xml version="1.0" encoding="utf-8"?>
<sst xmlns="http://schemas.openxmlformats.org/spreadsheetml/2006/main" count="423" uniqueCount="179">
  <si>
    <t>④</t>
    <phoneticPr fontId="1"/>
  </si>
  <si>
    <t>－</t>
  </si>
  <si>
    <t>生産規模</t>
    <rPh sb="0" eb="2">
      <t>セイサン</t>
    </rPh>
    <rPh sb="2" eb="4">
      <t>キボ</t>
    </rPh>
    <phoneticPr fontId="1"/>
  </si>
  <si>
    <t>単収</t>
    <rPh sb="0" eb="1">
      <t>タン</t>
    </rPh>
    <rPh sb="1" eb="2">
      <t>シュウ</t>
    </rPh>
    <phoneticPr fontId="1"/>
  </si>
  <si>
    <t>生産量</t>
    <rPh sb="0" eb="2">
      <t>セイサン</t>
    </rPh>
    <rPh sb="2" eb="3">
      <t>リョウ</t>
    </rPh>
    <phoneticPr fontId="1"/>
  </si>
  <si>
    <t>販売単価</t>
    <rPh sb="0" eb="2">
      <t>ハンバイ</t>
    </rPh>
    <rPh sb="2" eb="4">
      <t>タンカ</t>
    </rPh>
    <phoneticPr fontId="1"/>
  </si>
  <si>
    <t>円/kg</t>
    <rPh sb="0" eb="1">
      <t>エン</t>
    </rPh>
    <phoneticPr fontId="1"/>
  </si>
  <si>
    <t>販売額</t>
    <rPh sb="0" eb="2">
      <t>ハンバイ</t>
    </rPh>
    <rPh sb="2" eb="3">
      <t>ガク</t>
    </rPh>
    <phoneticPr fontId="1"/>
  </si>
  <si>
    <t>円</t>
    <rPh sb="0" eb="1">
      <t>エン</t>
    </rPh>
    <phoneticPr fontId="1"/>
  </si>
  <si>
    <t>製品名</t>
    <rPh sb="0" eb="3">
      <t>セイヒンメイ</t>
    </rPh>
    <phoneticPr fontId="1"/>
  </si>
  <si>
    <t>製造量</t>
    <rPh sb="0" eb="2">
      <t>セイゾウ</t>
    </rPh>
    <rPh sb="2" eb="3">
      <t>リョウ</t>
    </rPh>
    <phoneticPr fontId="1"/>
  </si>
  <si>
    <t>減価償却費</t>
    <rPh sb="0" eb="2">
      <t>ゲンカ</t>
    </rPh>
    <rPh sb="2" eb="5">
      <t>ショウキャクヒ</t>
    </rPh>
    <phoneticPr fontId="1"/>
  </si>
  <si>
    <t>現状</t>
    <rPh sb="0" eb="2">
      <t>ゲンジョウ</t>
    </rPh>
    <phoneticPr fontId="1"/>
  </si>
  <si>
    <t>１年度目</t>
    <rPh sb="1" eb="3">
      <t>ネンド</t>
    </rPh>
    <rPh sb="3" eb="4">
      <t>メ</t>
    </rPh>
    <phoneticPr fontId="1"/>
  </si>
  <si>
    <t>２年度目</t>
    <rPh sb="1" eb="3">
      <t>ネンド</t>
    </rPh>
    <rPh sb="3" eb="4">
      <t>メ</t>
    </rPh>
    <phoneticPr fontId="1"/>
  </si>
  <si>
    <t>租税公課</t>
    <rPh sb="0" eb="2">
      <t>ソゼイ</t>
    </rPh>
    <rPh sb="2" eb="4">
      <t>コウカ</t>
    </rPh>
    <phoneticPr fontId="1"/>
  </si>
  <si>
    <t>肥料費</t>
    <rPh sb="0" eb="3">
      <t>ヒリョウヒ</t>
    </rPh>
    <phoneticPr fontId="1"/>
  </si>
  <si>
    <t>諸材料費</t>
    <rPh sb="0" eb="1">
      <t>ショ</t>
    </rPh>
    <rPh sb="1" eb="4">
      <t>ザイリョウヒ</t>
    </rPh>
    <phoneticPr fontId="1"/>
  </si>
  <si>
    <t>動力光熱費</t>
    <rPh sb="0" eb="2">
      <t>ドウリョク</t>
    </rPh>
    <rPh sb="2" eb="5">
      <t>コウネツヒ</t>
    </rPh>
    <phoneticPr fontId="1"/>
  </si>
  <si>
    <t>農具費</t>
    <rPh sb="0" eb="2">
      <t>ノウグ</t>
    </rPh>
    <rPh sb="2" eb="3">
      <t>ヒ</t>
    </rPh>
    <phoneticPr fontId="1"/>
  </si>
  <si>
    <t>修繕費</t>
    <rPh sb="0" eb="3">
      <t>シュウゼンヒ</t>
    </rPh>
    <phoneticPr fontId="1"/>
  </si>
  <si>
    <t>地代・賃借料</t>
    <rPh sb="0" eb="2">
      <t>チダイ</t>
    </rPh>
    <rPh sb="3" eb="6">
      <t>チンシャクリョウ</t>
    </rPh>
    <phoneticPr fontId="1"/>
  </si>
  <si>
    <t>農業共済掛金</t>
    <rPh sb="0" eb="2">
      <t>ノウギョウ</t>
    </rPh>
    <rPh sb="2" eb="4">
      <t>キョウサイ</t>
    </rPh>
    <rPh sb="4" eb="6">
      <t>カケキン</t>
    </rPh>
    <phoneticPr fontId="1"/>
  </si>
  <si>
    <t>土地改良費</t>
    <rPh sb="0" eb="2">
      <t>トチ</t>
    </rPh>
    <rPh sb="2" eb="5">
      <t>カイリョウヒ</t>
    </rPh>
    <phoneticPr fontId="1"/>
  </si>
  <si>
    <t>ａ</t>
  </si>
  <si>
    <t>kg/10a</t>
  </si>
  <si>
    <t>kg</t>
  </si>
  <si>
    <t>円/kg</t>
  </si>
  <si>
    <t>円</t>
  </si>
  <si>
    <t>区　分</t>
    <rPh sb="0" eb="1">
      <t>ク</t>
    </rPh>
    <rPh sb="2" eb="3">
      <t>ブン</t>
    </rPh>
    <phoneticPr fontId="1"/>
  </si>
  <si>
    <t>根拠</t>
    <rPh sb="0" eb="2">
      <t>コンキョ</t>
    </rPh>
    <phoneticPr fontId="1"/>
  </si>
  <si>
    <t>①</t>
    <phoneticPr fontId="1"/>
  </si>
  <si>
    <t>ａ</t>
    <phoneticPr fontId="1"/>
  </si>
  <si>
    <t>②</t>
    <phoneticPr fontId="1"/>
  </si>
  <si>
    <t>kg/10a</t>
    <phoneticPr fontId="1"/>
  </si>
  <si>
    <t>①×②=③</t>
    <phoneticPr fontId="1"/>
  </si>
  <si>
    <t>kg</t>
    <phoneticPr fontId="1"/>
  </si>
  <si>
    <t>④</t>
    <phoneticPr fontId="1"/>
  </si>
  <si>
    <t>③×④</t>
    <phoneticPr fontId="1"/>
  </si>
  <si>
    <t>①</t>
    <phoneticPr fontId="1"/>
  </si>
  <si>
    <t>②</t>
    <phoneticPr fontId="1"/>
  </si>
  <si>
    <t>①×②=③</t>
    <phoneticPr fontId="1"/>
  </si>
  <si>
    <t>④</t>
    <phoneticPr fontId="1"/>
  </si>
  <si>
    <t>③×④</t>
    <phoneticPr fontId="1"/>
  </si>
  <si>
    <t>販売金額　計</t>
    <rPh sb="0" eb="2">
      <t>ハンバイ</t>
    </rPh>
    <rPh sb="2" eb="3">
      <t>キン</t>
    </rPh>
    <rPh sb="3" eb="4">
      <t>ガク</t>
    </rPh>
    <rPh sb="5" eb="6">
      <t>ケイ</t>
    </rPh>
    <phoneticPr fontId="1"/>
  </si>
  <si>
    <t>⑤</t>
    <phoneticPr fontId="1"/>
  </si>
  <si>
    <t>拡大率</t>
    <rPh sb="0" eb="3">
      <t>カクダイリツ</t>
    </rPh>
    <phoneticPr fontId="1"/>
  </si>
  <si>
    <t>－</t>
    <phoneticPr fontId="1"/>
  </si>
  <si>
    <t>％</t>
    <phoneticPr fontId="1"/>
  </si>
  <si>
    <t>【農産物加工品製造・販売の部】</t>
    <rPh sb="1" eb="4">
      <t>ノウサンブツ</t>
    </rPh>
    <rPh sb="4" eb="7">
      <t>カコウヒン</t>
    </rPh>
    <rPh sb="7" eb="9">
      <t>セイゾウ</t>
    </rPh>
    <rPh sb="10" eb="12">
      <t>ハンバイ</t>
    </rPh>
    <rPh sb="13" eb="14">
      <t>ブ</t>
    </rPh>
    <phoneticPr fontId="1"/>
  </si>
  <si>
    <t>kg</t>
    <phoneticPr fontId="1"/>
  </si>
  <si>
    <t>－</t>
    <phoneticPr fontId="1"/>
  </si>
  <si>
    <t>％</t>
    <phoneticPr fontId="1"/>
  </si>
  <si>
    <t>【販売金額　総計】</t>
    <rPh sb="1" eb="3">
      <t>ハンバイ</t>
    </rPh>
    <rPh sb="3" eb="4">
      <t>キン</t>
    </rPh>
    <rPh sb="4" eb="5">
      <t>ガク</t>
    </rPh>
    <rPh sb="6" eb="8">
      <t>ソウケイ</t>
    </rPh>
    <phoneticPr fontId="1"/>
  </si>
  <si>
    <t>拡大率</t>
  </si>
  <si>
    <t>％</t>
  </si>
  <si>
    <t>販売計画より</t>
    <rPh sb="0" eb="2">
      <t>ハンバイ</t>
    </rPh>
    <rPh sb="2" eb="4">
      <t>ケイカク</t>
    </rPh>
    <phoneticPr fontId="1"/>
  </si>
  <si>
    <t>荷造運搬手数料</t>
    <rPh sb="0" eb="2">
      <t>ニヅク</t>
    </rPh>
    <rPh sb="2" eb="4">
      <t>ウンパン</t>
    </rPh>
    <rPh sb="4" eb="7">
      <t>テスウリョウ</t>
    </rPh>
    <phoneticPr fontId="1"/>
  </si>
  <si>
    <t>整備内容</t>
    <rPh sb="0" eb="2">
      <t>セイビ</t>
    </rPh>
    <rPh sb="2" eb="4">
      <t>ナイヨウ</t>
    </rPh>
    <phoneticPr fontId="1"/>
  </si>
  <si>
    <t>対象作物名</t>
    <rPh sb="0" eb="2">
      <t>タイショウ</t>
    </rPh>
    <rPh sb="2" eb="4">
      <t>サクモツ</t>
    </rPh>
    <rPh sb="4" eb="5">
      <t>メイ</t>
    </rPh>
    <phoneticPr fontId="1"/>
  </si>
  <si>
    <t>目標年度</t>
    <rPh sb="0" eb="2">
      <t>モクヒョウ</t>
    </rPh>
    <rPh sb="2" eb="4">
      <t>ネンド</t>
    </rPh>
    <phoneticPr fontId="1"/>
  </si>
  <si>
    <t>拡大率</t>
    <rPh sb="0" eb="2">
      <t>カクダイ</t>
    </rPh>
    <rPh sb="2" eb="3">
      <t>リツ</t>
    </rPh>
    <phoneticPr fontId="1"/>
  </si>
  <si>
    <t>備　考
（増減理由を記入）</t>
    <rPh sb="0" eb="1">
      <t>ソナエ</t>
    </rPh>
    <rPh sb="2" eb="3">
      <t>コウ</t>
    </rPh>
    <rPh sb="5" eb="7">
      <t>ゾウゲン</t>
    </rPh>
    <rPh sb="7" eb="9">
      <t>リユウ</t>
    </rPh>
    <rPh sb="10" eb="12">
      <t>キニュウ</t>
    </rPh>
    <phoneticPr fontId="1"/>
  </si>
  <si>
    <t>※必要に応じて項目を追加・修正して下さい</t>
    <rPh sb="1" eb="3">
      <t>ヒツヨウ</t>
    </rPh>
    <rPh sb="4" eb="5">
      <t>オウ</t>
    </rPh>
    <rPh sb="7" eb="9">
      <t>コウモク</t>
    </rPh>
    <rPh sb="10" eb="12">
      <t>ツイカ</t>
    </rPh>
    <rPh sb="13" eb="15">
      <t>シュウセイ</t>
    </rPh>
    <rPh sb="17" eb="18">
      <t>クダ</t>
    </rPh>
    <phoneticPr fontId="1"/>
  </si>
  <si>
    <t>作業用衣料費</t>
    <rPh sb="0" eb="2">
      <t>サギョウ</t>
    </rPh>
    <rPh sb="2" eb="3">
      <t>ヨウ</t>
    </rPh>
    <rPh sb="3" eb="6">
      <t>イリョウヒ</t>
    </rPh>
    <phoneticPr fontId="1"/>
  </si>
  <si>
    <t>雇人費（④）</t>
    <rPh sb="0" eb="1">
      <t>ヤト</t>
    </rPh>
    <rPh sb="1" eb="2">
      <t>ヒト</t>
    </rPh>
    <rPh sb="2" eb="3">
      <t>ヒ</t>
    </rPh>
    <phoneticPr fontId="1"/>
  </si>
  <si>
    <t>就業者数（人）</t>
    <rPh sb="0" eb="3">
      <t>シュウギョウシャ</t>
    </rPh>
    <rPh sb="3" eb="4">
      <t>スウ</t>
    </rPh>
    <rPh sb="5" eb="6">
      <t>ヒト</t>
    </rPh>
    <phoneticPr fontId="1"/>
  </si>
  <si>
    <t>※就業者1人当たりで目標設定しない場合は空欄</t>
    <rPh sb="1" eb="4">
      <t>シュウギョウシャ</t>
    </rPh>
    <rPh sb="5" eb="6">
      <t>ヒト</t>
    </rPh>
    <rPh sb="6" eb="7">
      <t>ア</t>
    </rPh>
    <phoneticPr fontId="1"/>
  </si>
  <si>
    <t>※１　現状値は青色申告決算書（損益計算書）から記入。</t>
    <rPh sb="3" eb="5">
      <t>ゲンジョウ</t>
    </rPh>
    <rPh sb="5" eb="6">
      <t>チ</t>
    </rPh>
    <rPh sb="7" eb="9">
      <t>アオイロ</t>
    </rPh>
    <rPh sb="9" eb="11">
      <t>シンコク</t>
    </rPh>
    <rPh sb="11" eb="14">
      <t>ケッサンショ</t>
    </rPh>
    <rPh sb="15" eb="17">
      <t>ソンエキ</t>
    </rPh>
    <rPh sb="17" eb="20">
      <t>ケイサンショ</t>
    </rPh>
    <rPh sb="23" eb="25">
      <t>キニュウ</t>
    </rPh>
    <phoneticPr fontId="1"/>
  </si>
  <si>
    <t>　　 　常時従事者でない者は、従事日数で人数換算。（240日・人/名）</t>
    <rPh sb="12" eb="13">
      <t>モノ</t>
    </rPh>
    <rPh sb="29" eb="30">
      <t>ニチ</t>
    </rPh>
    <rPh sb="31" eb="32">
      <t>ヒト</t>
    </rPh>
    <rPh sb="33" eb="34">
      <t>メイ</t>
    </rPh>
    <phoneticPr fontId="1"/>
  </si>
  <si>
    <t>（％）</t>
    <phoneticPr fontId="1"/>
  </si>
  <si>
    <t>（A）</t>
    <phoneticPr fontId="1"/>
  </si>
  <si>
    <t>（B）</t>
    <phoneticPr fontId="1"/>
  </si>
  <si>
    <t>（C）</t>
    <phoneticPr fontId="1"/>
  </si>
  <si>
    <t>（D）</t>
    <phoneticPr fontId="1"/>
  </si>
  <si>
    <t>（D-A)/（A）*100</t>
    <phoneticPr fontId="1"/>
  </si>
  <si>
    <t>種苗費</t>
    <phoneticPr fontId="1"/>
  </si>
  <si>
    <t>農業所得（円）</t>
    <rPh sb="0" eb="2">
      <t>ノウギョウ</t>
    </rPh>
    <rPh sb="2" eb="4">
      <t>ショトク</t>
    </rPh>
    <rPh sb="5" eb="6">
      <t>エン</t>
    </rPh>
    <phoneticPr fontId="1"/>
  </si>
  <si>
    <t>②－③</t>
    <phoneticPr fontId="1"/>
  </si>
  <si>
    <t xml:space="preserve">②－③＋④ </t>
    <phoneticPr fontId="1"/>
  </si>
  <si>
    <t>※減価償却費は自己資金による投資計画を含めて算定する</t>
    <rPh sb="1" eb="3">
      <t>ゲンカ</t>
    </rPh>
    <rPh sb="3" eb="6">
      <t>ショウキャクヒ</t>
    </rPh>
    <rPh sb="7" eb="9">
      <t>ジコ</t>
    </rPh>
    <rPh sb="9" eb="11">
      <t>シキン</t>
    </rPh>
    <rPh sb="14" eb="16">
      <t>トウシ</t>
    </rPh>
    <rPh sb="16" eb="18">
      <t>ケイカク</t>
    </rPh>
    <rPh sb="19" eb="20">
      <t>フク</t>
    </rPh>
    <rPh sb="22" eb="24">
      <t>サンテイ</t>
    </rPh>
    <phoneticPr fontId="1"/>
  </si>
  <si>
    <t>農産物販売金額合計</t>
    <rPh sb="0" eb="3">
      <t>ノウサンブツ</t>
    </rPh>
    <rPh sb="3" eb="5">
      <t>ハンバイ</t>
    </rPh>
    <rPh sb="5" eb="7">
      <t>キンガク</t>
    </rPh>
    <rPh sb="7" eb="9">
      <t>ゴウケイ</t>
    </rPh>
    <phoneticPr fontId="1"/>
  </si>
  <si>
    <t>家事消費・事業消費金額</t>
    <rPh sb="5" eb="7">
      <t>ジギョウ</t>
    </rPh>
    <rPh sb="7" eb="9">
      <t>ショウヒ</t>
    </rPh>
    <rPh sb="9" eb="11">
      <t>キンガク</t>
    </rPh>
    <phoneticPr fontId="1"/>
  </si>
  <si>
    <t>雑　収　入</t>
    <rPh sb="0" eb="1">
      <t>ザツ</t>
    </rPh>
    <rPh sb="2" eb="3">
      <t>オサム</t>
    </rPh>
    <rPh sb="4" eb="5">
      <t>ニュウ</t>
    </rPh>
    <phoneticPr fontId="1"/>
  </si>
  <si>
    <t>期首</t>
    <rPh sb="0" eb="2">
      <t>キシュ</t>
    </rPh>
    <phoneticPr fontId="1"/>
  </si>
  <si>
    <t>期末</t>
    <rPh sb="0" eb="2">
      <t>キマツ</t>
    </rPh>
    <phoneticPr fontId="1"/>
  </si>
  <si>
    <t>農産物の棚卸高</t>
    <rPh sb="0" eb="3">
      <t>ノウサンブツ</t>
    </rPh>
    <rPh sb="4" eb="6">
      <t>タナオロ</t>
    </rPh>
    <rPh sb="6" eb="7">
      <t>ダカ</t>
    </rPh>
    <phoneticPr fontId="1"/>
  </si>
  <si>
    <t>②</t>
    <phoneticPr fontId="1"/>
  </si>
  <si>
    <t>雑収入明細</t>
    <rPh sb="0" eb="1">
      <t>ザツ</t>
    </rPh>
    <rPh sb="1" eb="3">
      <t>シュウニュウ</t>
    </rPh>
    <rPh sb="3" eb="5">
      <t>メイサイ</t>
    </rPh>
    <phoneticPr fontId="1"/>
  </si>
  <si>
    <t>①</t>
    <phoneticPr fontId="1"/>
  </si>
  <si>
    <t>③</t>
    <phoneticPr fontId="1"/>
  </si>
  <si>
    <t>⑤</t>
    <phoneticPr fontId="1"/>
  </si>
  <si>
    <t>うち付加価値額に算入する雑収入</t>
    <rPh sb="2" eb="4">
      <t>フカ</t>
    </rPh>
    <rPh sb="4" eb="7">
      <t>カチガク</t>
    </rPh>
    <rPh sb="8" eb="10">
      <t>サンニュウ</t>
    </rPh>
    <rPh sb="12" eb="13">
      <t>ザツ</t>
    </rPh>
    <rPh sb="13" eb="15">
      <t>シュウニュウ</t>
    </rPh>
    <phoneticPr fontId="1"/>
  </si>
  <si>
    <t>※２　農業次世代人材投資事業（経営開始型）は算入しない。</t>
    <rPh sb="3" eb="5">
      <t>ノウギョウ</t>
    </rPh>
    <phoneticPr fontId="1"/>
  </si>
  <si>
    <t>※３　給与などの農外収入は、算入しない。</t>
    <phoneticPr fontId="1"/>
  </si>
  <si>
    <t>雑収入明細より</t>
    <rPh sb="0" eb="1">
      <t>ザツ</t>
    </rPh>
    <rPh sb="1" eb="3">
      <t>シュウニュウ</t>
    </rPh>
    <rPh sb="3" eb="5">
      <t>メイサイ</t>
    </rPh>
    <phoneticPr fontId="1"/>
  </si>
  <si>
    <t>付加価値額の拡大計画（個人事業者用）</t>
    <rPh sb="0" eb="2">
      <t>フカ</t>
    </rPh>
    <rPh sb="2" eb="5">
      <t>カチガク</t>
    </rPh>
    <rPh sb="6" eb="8">
      <t>カクダイ</t>
    </rPh>
    <rPh sb="8" eb="10">
      <t>ケイカク</t>
    </rPh>
    <rPh sb="11" eb="13">
      <t>コジン</t>
    </rPh>
    <rPh sb="13" eb="16">
      <t>ジギョウシャ</t>
    </rPh>
    <rPh sb="16" eb="17">
      <t>ヨウ</t>
    </rPh>
    <phoneticPr fontId="1"/>
  </si>
  <si>
    <t>素畜費</t>
    <rPh sb="0" eb="1">
      <t>ソ</t>
    </rPh>
    <rPh sb="1" eb="2">
      <t>チク</t>
    </rPh>
    <rPh sb="2" eb="3">
      <t>ヒ</t>
    </rPh>
    <phoneticPr fontId="1"/>
  </si>
  <si>
    <t>飼料費</t>
    <rPh sb="0" eb="3">
      <t>シリョウヒ</t>
    </rPh>
    <phoneticPr fontId="1"/>
  </si>
  <si>
    <t>農薬・衛生費</t>
    <rPh sb="0" eb="2">
      <t>ノウヤク</t>
    </rPh>
    <rPh sb="3" eb="6">
      <t>エイセイヒ</t>
    </rPh>
    <phoneticPr fontId="1"/>
  </si>
  <si>
    <t>利子割引料</t>
    <rPh sb="0" eb="2">
      <t>リシ</t>
    </rPh>
    <rPh sb="2" eb="5">
      <t>ワリビキリョウ</t>
    </rPh>
    <phoneticPr fontId="1"/>
  </si>
  <si>
    <t>農産物以外
の棚卸残高
（仕掛品）</t>
    <rPh sb="0" eb="3">
      <t>ノウサンブツ</t>
    </rPh>
    <rPh sb="3" eb="5">
      <t>イガイ</t>
    </rPh>
    <rPh sb="7" eb="9">
      <t>タナオロ</t>
    </rPh>
    <rPh sb="9" eb="10">
      <t>ザン</t>
    </rPh>
    <rPh sb="10" eb="11">
      <t>ダカ</t>
    </rPh>
    <rPh sb="13" eb="15">
      <t>シカ</t>
    </rPh>
    <rPh sb="15" eb="16">
      <t>ヒン</t>
    </rPh>
    <phoneticPr fontId="1"/>
  </si>
  <si>
    <t>雑費</t>
    <rPh sb="0" eb="2">
      <t>ザッピ</t>
    </rPh>
    <phoneticPr fontId="1"/>
  </si>
  <si>
    <t>図書研修費</t>
    <rPh sb="0" eb="2">
      <t>トショ</t>
    </rPh>
    <rPh sb="2" eb="5">
      <t>ケンシュウヒ</t>
    </rPh>
    <phoneticPr fontId="1"/>
  </si>
  <si>
    <t>固定資産圧縮損</t>
    <rPh sb="0" eb="4">
      <t>コテイシサン</t>
    </rPh>
    <rPh sb="4" eb="7">
      <t>アッシュクソン</t>
    </rPh>
    <phoneticPr fontId="1"/>
  </si>
  <si>
    <t>※２　各種引当金・準備金等は、付加価値額に算入しないため、省略している。（基盤強化準備金、専従者給与は算入しない。）</t>
    <rPh sb="3" eb="5">
      <t>カクシュ</t>
    </rPh>
    <rPh sb="5" eb="8">
      <t>ヒキアテキン</t>
    </rPh>
    <rPh sb="9" eb="12">
      <t>ジュンビキン</t>
    </rPh>
    <rPh sb="12" eb="13">
      <t>トウ</t>
    </rPh>
    <rPh sb="15" eb="17">
      <t>フカ</t>
    </rPh>
    <rPh sb="17" eb="20">
      <t>カチガク</t>
    </rPh>
    <rPh sb="21" eb="23">
      <t>サンニュウ</t>
    </rPh>
    <rPh sb="29" eb="31">
      <t>ショウリャク</t>
    </rPh>
    <rPh sb="37" eb="39">
      <t>キバン</t>
    </rPh>
    <rPh sb="39" eb="41">
      <t>キョウカ</t>
    </rPh>
    <rPh sb="41" eb="44">
      <t>ジュンビキン</t>
    </rPh>
    <rPh sb="45" eb="48">
      <t>センジュウシャ</t>
    </rPh>
    <rPh sb="48" eb="50">
      <t>キュウヨ</t>
    </rPh>
    <rPh sb="51" eb="53">
      <t>サンニュウ</t>
    </rPh>
    <phoneticPr fontId="1"/>
  </si>
  <si>
    <t>※４　就業者数は、専従者給与の対象者を含む。</t>
    <rPh sb="3" eb="6">
      <t>シュウギョウシャ</t>
    </rPh>
    <rPh sb="6" eb="7">
      <t>スウ</t>
    </rPh>
    <phoneticPr fontId="1"/>
  </si>
  <si>
    <t>④人件費（雇人費）</t>
    <rPh sb="1" eb="4">
      <t>ジンケンヒ</t>
    </rPh>
    <phoneticPr fontId="1"/>
  </si>
  <si>
    <t>収入総額（円）　（4－5＋6)</t>
    <phoneticPr fontId="1"/>
  </si>
  <si>
    <t>小計（1＋2＋3）</t>
    <rPh sb="0" eb="2">
      <t>ショウケイ</t>
    </rPh>
    <phoneticPr fontId="1"/>
  </si>
  <si>
    <t>小  計</t>
    <rPh sb="0" eb="1">
      <t>ショウ</t>
    </rPh>
    <rPh sb="3" eb="4">
      <t>ケイ</t>
    </rPh>
    <phoneticPr fontId="1"/>
  </si>
  <si>
    <t>③</t>
    <phoneticPr fontId="1"/>
  </si>
  <si>
    <t>費用総額（円）　（30＋31－32）</t>
    <phoneticPr fontId="1"/>
  </si>
  <si>
    <t>※３　人件費（雇人費）には、賃金、雑給、給与、賞与、法定福利費、福利厚生費が含まれます。</t>
    <rPh sb="3" eb="6">
      <t>ジンケンヒ</t>
    </rPh>
    <rPh sb="7" eb="8">
      <t>ヤトイ</t>
    </rPh>
    <rPh sb="8" eb="9">
      <t>ニン</t>
    </rPh>
    <rPh sb="9" eb="10">
      <t>ヒ</t>
    </rPh>
    <rPh sb="14" eb="16">
      <t>チンギン</t>
    </rPh>
    <rPh sb="17" eb="19">
      <t>ザツキュウ</t>
    </rPh>
    <rPh sb="20" eb="22">
      <t>キュウヨ</t>
    </rPh>
    <rPh sb="23" eb="25">
      <t>ショウヨ</t>
    </rPh>
    <rPh sb="26" eb="28">
      <t>ホウテイ</t>
    </rPh>
    <rPh sb="28" eb="31">
      <t>フクリヒ</t>
    </rPh>
    <rPh sb="32" eb="34">
      <t>フクリ</t>
    </rPh>
    <rPh sb="34" eb="37">
      <t>コウセイヒ</t>
    </rPh>
    <rPh sb="38" eb="39">
      <t>フク</t>
    </rPh>
    <phoneticPr fontId="1"/>
  </si>
  <si>
    <t>⑥</t>
    <phoneticPr fontId="1"/>
  </si>
  <si>
    <t>⑦</t>
    <phoneticPr fontId="1"/>
  </si>
  <si>
    <t>※必要に応じて項目を追加・修正して下さい</t>
    <rPh sb="1" eb="3">
      <t>ヒツヨウ</t>
    </rPh>
    <rPh sb="4" eb="5">
      <t>オウ</t>
    </rPh>
    <rPh sb="7" eb="9">
      <t>コウモク</t>
    </rPh>
    <rPh sb="10" eb="12">
      <t>ツイカ</t>
    </rPh>
    <rPh sb="13" eb="15">
      <t>シュウセイ</t>
    </rPh>
    <rPh sb="17" eb="18">
      <t>クダ</t>
    </rPh>
    <phoneticPr fontId="4"/>
  </si>
  <si>
    <t>車両関係費</t>
    <rPh sb="0" eb="5">
      <t>シャリョウカンケイヒ</t>
    </rPh>
    <phoneticPr fontId="1"/>
  </si>
  <si>
    <t>消耗品費</t>
    <rPh sb="0" eb="4">
      <t>ショウモウヒンヒ</t>
    </rPh>
    <phoneticPr fontId="1"/>
  </si>
  <si>
    <t>野菜段ボールなど</t>
    <rPh sb="0" eb="2">
      <t>ヤサイ</t>
    </rPh>
    <rPh sb="2" eb="3">
      <t>ダン</t>
    </rPh>
    <phoneticPr fontId="1"/>
  </si>
  <si>
    <t>水稲利用料など</t>
    <rPh sb="0" eb="2">
      <t>スイトウ</t>
    </rPh>
    <rPh sb="2" eb="5">
      <t>リヨウリョウ</t>
    </rPh>
    <phoneticPr fontId="1"/>
  </si>
  <si>
    <t>家事消費・事業消費金額</t>
    <phoneticPr fontId="1"/>
  </si>
  <si>
    <t>⑥</t>
    <phoneticPr fontId="1"/>
  </si>
  <si>
    <t>農産物販売金額合計</t>
    <phoneticPr fontId="1"/>
  </si>
  <si>
    <t>円</t>
    <rPh sb="0" eb="1">
      <t>エン</t>
    </rPh>
    <phoneticPr fontId="1"/>
  </si>
  <si>
    <t>経営面積(実面積)</t>
    <rPh sb="0" eb="4">
      <t>ケイエイメンセキ</t>
    </rPh>
    <rPh sb="5" eb="8">
      <t>ジツメンセキ</t>
    </rPh>
    <phoneticPr fontId="1"/>
  </si>
  <si>
    <t>生産規模合計（延べ作付面積）</t>
    <rPh sb="0" eb="2">
      <t>セイサン</t>
    </rPh>
    <rPh sb="2" eb="4">
      <t>キボ</t>
    </rPh>
    <rPh sb="4" eb="6">
      <t>ゴウケイ</t>
    </rPh>
    <rPh sb="7" eb="8">
      <t>ノ</t>
    </rPh>
    <rPh sb="9" eb="13">
      <t>サクツケメンセキ</t>
    </rPh>
    <phoneticPr fontId="1"/>
  </si>
  <si>
    <t>延べ作付面積－実面積</t>
    <rPh sb="0" eb="1">
      <t>ノ</t>
    </rPh>
    <rPh sb="2" eb="6">
      <t>サクツケメンセキ</t>
    </rPh>
    <rPh sb="7" eb="10">
      <t>ジツメンセキ</t>
    </rPh>
    <phoneticPr fontId="1"/>
  </si>
  <si>
    <t>「○○○○」の農業経営の現状と今後の販売計画</t>
    <rPh sb="7" eb="9">
      <t>ノウギョウ</t>
    </rPh>
    <rPh sb="9" eb="11">
      <t>ケイエイ</t>
    </rPh>
    <rPh sb="12" eb="14">
      <t>ゲンジョウ</t>
    </rPh>
    <rPh sb="15" eb="17">
      <t>コンゴ</t>
    </rPh>
    <rPh sb="18" eb="20">
      <t>ハンバイ</t>
    </rPh>
    <rPh sb="20" eb="22">
      <t>ケイカク</t>
    </rPh>
    <phoneticPr fontId="1"/>
  </si>
  <si>
    <t>※１　農業に関係する補助金等の収入を記入。</t>
    <rPh sb="15" eb="17">
      <t>シュウニュウ</t>
    </rPh>
    <phoneticPr fontId="1"/>
  </si>
  <si>
    <t>・現状の付加価値額が、直近の損益計算書と合っているか。</t>
    <rPh sb="1" eb="3">
      <t>ゲンジョウ</t>
    </rPh>
    <rPh sb="4" eb="6">
      <t>フカ</t>
    </rPh>
    <rPh sb="6" eb="9">
      <t>カチガク</t>
    </rPh>
    <rPh sb="11" eb="13">
      <t>チョッキン</t>
    </rPh>
    <rPh sb="14" eb="16">
      <t>ソンエキ</t>
    </rPh>
    <rPh sb="16" eb="19">
      <t>ケイサンショ</t>
    </rPh>
    <rPh sb="20" eb="21">
      <t>ア</t>
    </rPh>
    <phoneticPr fontId="1"/>
  </si>
  <si>
    <t>・（コスト減の目標の場合）減価償却費のみとなっていないか。（→機械を買って終わりでは困るため）</t>
    <rPh sb="5" eb="6">
      <t>ゲン</t>
    </rPh>
    <rPh sb="7" eb="9">
      <t>モクヒョウ</t>
    </rPh>
    <rPh sb="10" eb="12">
      <t>バアイ</t>
    </rPh>
    <rPh sb="13" eb="15">
      <t>ゲンカ</t>
    </rPh>
    <rPh sb="15" eb="17">
      <t>ショウキャク</t>
    </rPh>
    <rPh sb="17" eb="18">
      <t>ヒ</t>
    </rPh>
    <rPh sb="31" eb="33">
      <t>キカイ</t>
    </rPh>
    <rPh sb="34" eb="35">
      <t>カ</t>
    </rPh>
    <rPh sb="37" eb="38">
      <t>オ</t>
    </rPh>
    <rPh sb="42" eb="43">
      <t>コマ</t>
    </rPh>
    <phoneticPr fontId="1"/>
  </si>
  <si>
    <t>・（コスト減の目標の場合）関連する費目や費用総額から、単位面積あたりで図られるようになっているか。</t>
    <rPh sb="5" eb="6">
      <t>ゲン</t>
    </rPh>
    <rPh sb="7" eb="9">
      <t>モクヒョウ</t>
    </rPh>
    <rPh sb="10" eb="12">
      <t>バアイ</t>
    </rPh>
    <rPh sb="13" eb="15">
      <t>カンレン</t>
    </rPh>
    <rPh sb="17" eb="19">
      <t>ヒモク</t>
    </rPh>
    <rPh sb="20" eb="22">
      <t>ヒヨウ</t>
    </rPh>
    <rPh sb="22" eb="24">
      <t>ソウガク</t>
    </rPh>
    <rPh sb="27" eb="29">
      <t>タンイ</t>
    </rPh>
    <rPh sb="29" eb="31">
      <t>メンセキ</t>
    </rPh>
    <rPh sb="35" eb="36">
      <t>ハカ</t>
    </rPh>
    <phoneticPr fontId="1"/>
  </si>
  <si>
    <t>○付加価値額計画</t>
    <rPh sb="1" eb="3">
      <t>フカ</t>
    </rPh>
    <rPh sb="3" eb="6">
      <t>カチガク</t>
    </rPh>
    <rPh sb="6" eb="8">
      <t>ケイカク</t>
    </rPh>
    <phoneticPr fontId="1"/>
  </si>
  <si>
    <t>・農産物販売金額合計額が、販売計画のシートと矛盾しないか。</t>
    <rPh sb="1" eb="4">
      <t>ノウサンブツ</t>
    </rPh>
    <rPh sb="4" eb="6">
      <t>ハンバイ</t>
    </rPh>
    <rPh sb="6" eb="8">
      <t>キンガク</t>
    </rPh>
    <rPh sb="8" eb="10">
      <t>ゴウケイ</t>
    </rPh>
    <rPh sb="10" eb="11">
      <t>ガク</t>
    </rPh>
    <rPh sb="11" eb="12">
      <t>キンガク</t>
    </rPh>
    <rPh sb="13" eb="15">
      <t>ハンバイ</t>
    </rPh>
    <rPh sb="15" eb="17">
      <t>ケイカク</t>
    </rPh>
    <rPh sb="22" eb="24">
      <t>ムジュン</t>
    </rPh>
    <phoneticPr fontId="1"/>
  </si>
  <si>
    <t>・目標年度でも人件費のみで付加価値額計上であったり、（直近の貸借対照表が出てきた場合）負債超過のような経営継続が困難な状況になっていないか。</t>
    <rPh sb="1" eb="3">
      <t>モクヒョウ</t>
    </rPh>
    <rPh sb="3" eb="5">
      <t>ネンド</t>
    </rPh>
    <rPh sb="7" eb="10">
      <t>ジンケンヒ</t>
    </rPh>
    <rPh sb="13" eb="15">
      <t>フカ</t>
    </rPh>
    <rPh sb="15" eb="17">
      <t>カチ</t>
    </rPh>
    <rPh sb="17" eb="18">
      <t>ガク</t>
    </rPh>
    <rPh sb="18" eb="20">
      <t>ケイジョウ</t>
    </rPh>
    <rPh sb="27" eb="29">
      <t>チョッキン</t>
    </rPh>
    <rPh sb="30" eb="32">
      <t>タイシャク</t>
    </rPh>
    <rPh sb="32" eb="35">
      <t>タイショウヒョウ</t>
    </rPh>
    <rPh sb="36" eb="37">
      <t>デ</t>
    </rPh>
    <rPh sb="40" eb="42">
      <t>バアイ</t>
    </rPh>
    <rPh sb="43" eb="45">
      <t>フサイ</t>
    </rPh>
    <rPh sb="45" eb="47">
      <t>チョウカ</t>
    </rPh>
    <rPh sb="51" eb="53">
      <t>ケイエイ</t>
    </rPh>
    <rPh sb="53" eb="55">
      <t>ケイゾク</t>
    </rPh>
    <rPh sb="56" eb="58">
      <t>コンナン</t>
    </rPh>
    <rPh sb="59" eb="61">
      <t>ジョウキョウ</t>
    </rPh>
    <phoneticPr fontId="1"/>
  </si>
  <si>
    <t>○販売計画</t>
    <rPh sb="1" eb="3">
      <t>ハンバイ</t>
    </rPh>
    <rPh sb="3" eb="5">
      <t>ケイカク</t>
    </rPh>
    <phoneticPr fontId="1"/>
  </si>
  <si>
    <t>・作物は、販売額の概ね８割以上は、押さえているか。</t>
    <rPh sb="1" eb="3">
      <t>サクモツ</t>
    </rPh>
    <rPh sb="5" eb="8">
      <t>ハンバイガク</t>
    </rPh>
    <rPh sb="9" eb="10">
      <t>オオム</t>
    </rPh>
    <rPh sb="12" eb="13">
      <t>ワリ</t>
    </rPh>
    <rPh sb="13" eb="15">
      <t>イジョウ</t>
    </rPh>
    <rPh sb="17" eb="18">
      <t>オ</t>
    </rPh>
    <phoneticPr fontId="1"/>
  </si>
  <si>
    <t>（少量多品目の生産をしている場合、その他の2割程度を「その他野菜」など一括りでも可。ただし、補助事業で取得する機械等の受益にかかる作物は一括り不可）</t>
    <rPh sb="46" eb="48">
      <t>ホジョ</t>
    </rPh>
    <rPh sb="48" eb="50">
      <t>ジギョウ</t>
    </rPh>
    <rPh sb="51" eb="53">
      <t>シュトク</t>
    </rPh>
    <rPh sb="55" eb="58">
      <t>キカイナド</t>
    </rPh>
    <rPh sb="59" eb="61">
      <t>ジュエキ</t>
    </rPh>
    <rPh sb="65" eb="67">
      <t>サクモツ</t>
    </rPh>
    <rPh sb="68" eb="70">
      <t>ヒトクク</t>
    </rPh>
    <rPh sb="71" eb="73">
      <t>フカ</t>
    </rPh>
    <phoneticPr fontId="1"/>
  </si>
  <si>
    <t>・コスト減が、人件費の減によるものとなっていないか。（人件費を付加価値として見ているため矛盾。法人で外注費を削減という事例はあったが、個人は人件費一本になると思うので）</t>
    <rPh sb="4" eb="5">
      <t>ゲン</t>
    </rPh>
    <rPh sb="7" eb="10">
      <t>ジンケンヒ</t>
    </rPh>
    <rPh sb="11" eb="12">
      <t>ゲン</t>
    </rPh>
    <rPh sb="27" eb="30">
      <t>ジンケンヒ</t>
    </rPh>
    <rPh sb="31" eb="33">
      <t>フカ</t>
    </rPh>
    <rPh sb="33" eb="35">
      <t>カチ</t>
    </rPh>
    <rPh sb="38" eb="39">
      <t>ミ</t>
    </rPh>
    <rPh sb="44" eb="46">
      <t>ムジュン</t>
    </rPh>
    <rPh sb="47" eb="49">
      <t>ホウジン</t>
    </rPh>
    <rPh sb="50" eb="53">
      <t>ガイチュウヒ</t>
    </rPh>
    <rPh sb="54" eb="56">
      <t>サクゲン</t>
    </rPh>
    <rPh sb="59" eb="61">
      <t>ジレイ</t>
    </rPh>
    <rPh sb="67" eb="69">
      <t>コジン</t>
    </rPh>
    <rPh sb="70" eb="73">
      <t>ジンケンヒ</t>
    </rPh>
    <rPh sb="73" eb="75">
      <t>イッポン</t>
    </rPh>
    <rPh sb="79" eb="80">
      <t>オモ</t>
    </rPh>
    <phoneticPr fontId="1"/>
  </si>
  <si>
    <t>・費用計上が、現状と全く同じなど検討した形跡がないと思われるものとなっていないか。</t>
    <rPh sb="1" eb="3">
      <t>ヒヨウ</t>
    </rPh>
    <rPh sb="3" eb="5">
      <t>ケイジョウ</t>
    </rPh>
    <rPh sb="7" eb="9">
      <t>ゲンジョウ</t>
    </rPh>
    <rPh sb="10" eb="11">
      <t>マッタ</t>
    </rPh>
    <rPh sb="12" eb="13">
      <t>オナ</t>
    </rPh>
    <rPh sb="16" eb="18">
      <t>ケントウ</t>
    </rPh>
    <rPh sb="20" eb="22">
      <t>ケイセキ</t>
    </rPh>
    <rPh sb="26" eb="27">
      <t>オモ</t>
    </rPh>
    <phoneticPr fontId="1"/>
  </si>
  <si>
    <t>等。</t>
    <rPh sb="0" eb="1">
      <t>ナド</t>
    </rPh>
    <phoneticPr fontId="1"/>
  </si>
  <si>
    <t>・単収向上を見込んでいる場合、根拠を説明できるか（根拠の欄に記載があると確認できる）。成果目標の数字と一致するか。</t>
    <rPh sb="1" eb="3">
      <t>タンシュウ</t>
    </rPh>
    <rPh sb="3" eb="5">
      <t>コウジョウ</t>
    </rPh>
    <rPh sb="6" eb="8">
      <t>ミコ</t>
    </rPh>
    <rPh sb="12" eb="14">
      <t>バアイ</t>
    </rPh>
    <rPh sb="15" eb="17">
      <t>コンキョ</t>
    </rPh>
    <rPh sb="18" eb="20">
      <t>セツメイ</t>
    </rPh>
    <rPh sb="25" eb="27">
      <t>コンキョ</t>
    </rPh>
    <rPh sb="28" eb="29">
      <t>ラン</t>
    </rPh>
    <rPh sb="30" eb="32">
      <t>キサイ</t>
    </rPh>
    <rPh sb="36" eb="38">
      <t>カクニン</t>
    </rPh>
    <rPh sb="43" eb="45">
      <t>セイカ</t>
    </rPh>
    <rPh sb="45" eb="47">
      <t>モクヒョウ</t>
    </rPh>
    <rPh sb="48" eb="50">
      <t>スウジ</t>
    </rPh>
    <rPh sb="51" eb="53">
      <t>イッチ</t>
    </rPh>
    <phoneticPr fontId="1"/>
  </si>
  <si>
    <t>・価値向上を成果目標としている場合、根拠を説明できるか（根拠の欄に記載があると確認できる）。成果目標の数字と一致するか。</t>
    <rPh sb="1" eb="3">
      <t>カチ</t>
    </rPh>
    <rPh sb="3" eb="5">
      <t>コウジョウ</t>
    </rPh>
    <rPh sb="6" eb="8">
      <t>セイカ</t>
    </rPh>
    <rPh sb="8" eb="10">
      <t>モクヒョウ</t>
    </rPh>
    <rPh sb="15" eb="17">
      <t>バアイ</t>
    </rPh>
    <rPh sb="18" eb="20">
      <t>コンキョ</t>
    </rPh>
    <rPh sb="21" eb="23">
      <t>セツメイ</t>
    </rPh>
    <rPh sb="46" eb="48">
      <t>セイカ</t>
    </rPh>
    <rPh sb="48" eb="50">
      <t>モクヒョウ</t>
    </rPh>
    <rPh sb="51" eb="53">
      <t>スウジ</t>
    </rPh>
    <rPh sb="54" eb="56">
      <t>イッチ</t>
    </rPh>
    <phoneticPr fontId="1"/>
  </si>
  <si>
    <t>・生産規模のうち、経営面積（実面積）が、成果目標の数字と一致するか。</t>
    <rPh sb="1" eb="3">
      <t>セイサン</t>
    </rPh>
    <rPh sb="3" eb="5">
      <t>キボ</t>
    </rPh>
    <rPh sb="9" eb="11">
      <t>ケイエイ</t>
    </rPh>
    <rPh sb="11" eb="13">
      <t>メンセキ</t>
    </rPh>
    <rPh sb="14" eb="15">
      <t>ジツ</t>
    </rPh>
    <rPh sb="15" eb="17">
      <t>メンセキ</t>
    </rPh>
    <rPh sb="20" eb="22">
      <t>セイカ</t>
    </rPh>
    <rPh sb="22" eb="24">
      <t>モクヒョウ</t>
    </rPh>
    <rPh sb="25" eb="27">
      <t>スウジ</t>
    </rPh>
    <rPh sb="28" eb="30">
      <t>イッチ</t>
    </rPh>
    <phoneticPr fontId="1"/>
  </si>
  <si>
    <t>規模拡大の根拠</t>
    <rPh sb="0" eb="2">
      <t>キボ</t>
    </rPh>
    <rPh sb="2" eb="4">
      <t>カクダイ</t>
    </rPh>
    <rPh sb="5" eb="7">
      <t>コンキョ</t>
    </rPh>
    <phoneticPr fontId="1"/>
  </si>
  <si>
    <t>※成果目標は、原則として経営体の取組全体を対象として設定する。（担い手確保の事業も同様と思われる）</t>
    <rPh sb="1" eb="3">
      <t>セイカ</t>
    </rPh>
    <rPh sb="3" eb="5">
      <t>モクヒョウ</t>
    </rPh>
    <rPh sb="7" eb="9">
      <t>ゲンソク</t>
    </rPh>
    <rPh sb="12" eb="14">
      <t>ケイエイ</t>
    </rPh>
    <rPh sb="14" eb="15">
      <t>タイ</t>
    </rPh>
    <rPh sb="16" eb="18">
      <t>トリクミ</t>
    </rPh>
    <rPh sb="18" eb="20">
      <t>ゼンタイ</t>
    </rPh>
    <rPh sb="21" eb="23">
      <t>タイショウ</t>
    </rPh>
    <rPh sb="26" eb="28">
      <t>セッテイ</t>
    </rPh>
    <rPh sb="32" eb="33">
      <t>ニナ</t>
    </rPh>
    <rPh sb="34" eb="35">
      <t>テ</t>
    </rPh>
    <rPh sb="35" eb="37">
      <t>カクホ</t>
    </rPh>
    <rPh sb="38" eb="40">
      <t>ジギョウ</t>
    </rPh>
    <rPh sb="41" eb="43">
      <t>ドウヨウ</t>
    </rPh>
    <rPh sb="44" eb="45">
      <t>オモ</t>
    </rPh>
    <phoneticPr fontId="1"/>
  </si>
  <si>
    <t>○雑収入明細</t>
    <rPh sb="1" eb="4">
      <t>ザツシュウニュウ</t>
    </rPh>
    <rPh sb="4" eb="6">
      <t>メイサイ</t>
    </rPh>
    <phoneticPr fontId="1"/>
  </si>
  <si>
    <t>・付加価値額に計上する雑収入は、作付や生産量に応じた補助金等となっているか。</t>
    <rPh sb="1" eb="3">
      <t>フカ</t>
    </rPh>
    <rPh sb="3" eb="5">
      <t>カチ</t>
    </rPh>
    <rPh sb="5" eb="6">
      <t>ガク</t>
    </rPh>
    <rPh sb="7" eb="9">
      <t>ケイジョウ</t>
    </rPh>
    <rPh sb="11" eb="14">
      <t>ザツシュウニュウ</t>
    </rPh>
    <rPh sb="16" eb="18">
      <t>サクツケ</t>
    </rPh>
    <rPh sb="19" eb="22">
      <t>セイサンリョウ</t>
    </rPh>
    <rPh sb="23" eb="24">
      <t>オウ</t>
    </rPh>
    <rPh sb="26" eb="29">
      <t>ホジョキン</t>
    </rPh>
    <rPh sb="29" eb="30">
      <t>ナド</t>
    </rPh>
    <phoneticPr fontId="1"/>
  </si>
  <si>
    <t>①＋②＋・・・</t>
    <phoneticPr fontId="1"/>
  </si>
  <si>
    <t>作物</t>
    <rPh sb="0" eb="2">
      <t>サクモツ</t>
    </rPh>
    <phoneticPr fontId="1"/>
  </si>
  <si>
    <t>生産金額　計</t>
    <rPh sb="0" eb="2">
      <t>セイサン</t>
    </rPh>
    <rPh sb="2" eb="3">
      <t>キン</t>
    </rPh>
    <rPh sb="3" eb="4">
      <t>ガク</t>
    </rPh>
    <rPh sb="5" eb="6">
      <t>ケイ</t>
    </rPh>
    <phoneticPr fontId="1"/>
  </si>
  <si>
    <t>⑦＝⑤-⑥</t>
    <phoneticPr fontId="1"/>
  </si>
  <si>
    <t>①'</t>
    <phoneticPr fontId="1"/>
  </si>
  <si>
    <t>②'</t>
    <phoneticPr fontId="1"/>
  </si>
  <si>
    <t>①'×②'</t>
    <phoneticPr fontId="1"/>
  </si>
  <si>
    <t>③'</t>
    <phoneticPr fontId="1"/>
  </si>
  <si>
    <t>⑦＋③'</t>
    <phoneticPr fontId="1"/>
  </si>
  <si>
    <t>全費用で算出の場合</t>
    <rPh sb="0" eb="1">
      <t>ゼン</t>
    </rPh>
    <rPh sb="1" eb="3">
      <t>ヒヨウ</t>
    </rPh>
    <rPh sb="4" eb="6">
      <t>サンシュツ</t>
    </rPh>
    <rPh sb="7" eb="9">
      <t>バアイ</t>
    </rPh>
    <phoneticPr fontId="1"/>
  </si>
  <si>
    <t>事業に関連する項目を抽出して算出の場合</t>
    <rPh sb="0" eb="2">
      <t>ジギョウ</t>
    </rPh>
    <rPh sb="3" eb="5">
      <t>カンレン</t>
    </rPh>
    <rPh sb="7" eb="9">
      <t>コウモク</t>
    </rPh>
    <rPh sb="10" eb="12">
      <t>チュウシュツ</t>
    </rPh>
    <rPh sb="14" eb="16">
      <t>サンシュツ</t>
    </rPh>
    <rPh sb="17" eb="19">
      <t>バアイ</t>
    </rPh>
    <phoneticPr fontId="1"/>
  </si>
  <si>
    <t>内容</t>
    <rPh sb="0" eb="2">
      <t>ナイヨウ</t>
    </rPh>
    <phoneticPr fontId="1"/>
  </si>
  <si>
    <t>種苗費</t>
  </si>
  <si>
    <t>事務通信費</t>
    <rPh sb="0" eb="5">
      <t>ジムツウシンヒ</t>
    </rPh>
    <phoneticPr fontId="1"/>
  </si>
  <si>
    <t>研修費</t>
    <rPh sb="0" eb="3">
      <t>ケンシュウヒ</t>
    </rPh>
    <phoneticPr fontId="1"/>
  </si>
  <si>
    <t>接待交際費</t>
    <rPh sb="0" eb="5">
      <t>セッタイコウサイヒ</t>
    </rPh>
    <phoneticPr fontId="1"/>
  </si>
  <si>
    <t>報酬手当</t>
    <rPh sb="0" eb="4">
      <t>ホウシュウテアテ</t>
    </rPh>
    <phoneticPr fontId="1"/>
  </si>
  <si>
    <t>小計</t>
    <rPh sb="0" eb="2">
      <t>ショウケイ</t>
    </rPh>
    <phoneticPr fontId="1"/>
  </si>
  <si>
    <t>経営面積（a）</t>
    <rPh sb="0" eb="2">
      <t>ケイエイ</t>
    </rPh>
    <rPh sb="2" eb="4">
      <t>メンセキ</t>
    </rPh>
    <phoneticPr fontId="1"/>
  </si>
  <si>
    <t>目標設定（円/10a）</t>
    <rPh sb="0" eb="2">
      <t>モクヒョウ</t>
    </rPh>
    <rPh sb="2" eb="4">
      <t>セッテイ</t>
    </rPh>
    <rPh sb="5" eb="6">
      <t>エン</t>
    </rPh>
    <phoneticPr fontId="1"/>
  </si>
  <si>
    <t>削減率</t>
    <rPh sb="0" eb="2">
      <t>サクゲン</t>
    </rPh>
    <rPh sb="2" eb="3">
      <t>リツ</t>
    </rPh>
    <phoneticPr fontId="1"/>
  </si>
  <si>
    <t>（令和5年度）</t>
    <rPh sb="1" eb="3">
      <t>レイワ</t>
    </rPh>
    <rPh sb="4" eb="6">
      <t>ネンド</t>
    </rPh>
    <phoneticPr fontId="1"/>
  </si>
  <si>
    <t>（令和6年度）</t>
    <rPh sb="1" eb="3">
      <t>レイワ</t>
    </rPh>
    <rPh sb="4" eb="6">
      <t>ネンド</t>
    </rPh>
    <phoneticPr fontId="1"/>
  </si>
  <si>
    <t>（令和7年度）</t>
    <rPh sb="1" eb="3">
      <t>レイワ</t>
    </rPh>
    <rPh sb="4" eb="6">
      <t>ネンド</t>
    </rPh>
    <phoneticPr fontId="1"/>
  </si>
  <si>
    <t>（令和8年度）</t>
    <rPh sb="1" eb="3">
      <t>レイワ</t>
    </rPh>
    <rPh sb="4" eb="6">
      <t>ネンド</t>
    </rPh>
    <phoneticPr fontId="1"/>
  </si>
  <si>
    <t>現状（令和5年度）</t>
    <rPh sb="0" eb="2">
      <t>ゲンジョウ</t>
    </rPh>
    <phoneticPr fontId="1"/>
  </si>
  <si>
    <t>現状値（令和5年度）</t>
    <rPh sb="0" eb="2">
      <t>ゲンジョウ</t>
    </rPh>
    <rPh sb="2" eb="3">
      <t>チ</t>
    </rPh>
    <phoneticPr fontId="1"/>
  </si>
  <si>
    <t>令和6年度</t>
    <rPh sb="0" eb="2">
      <t>レイワ</t>
    </rPh>
    <rPh sb="3" eb="5">
      <t>ネンド</t>
    </rPh>
    <phoneticPr fontId="1"/>
  </si>
  <si>
    <t>令和7年度</t>
    <rPh sb="0" eb="2">
      <t>レイワ</t>
    </rPh>
    <rPh sb="3" eb="5">
      <t>ネンド</t>
    </rPh>
    <phoneticPr fontId="1"/>
  </si>
  <si>
    <t>令和8年度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</si>
</sst>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quot;年&quot;\)"/>
  </numFmts>
  <fonts count="26">
    <font>
      <sz val="11"/>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6"/>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sz val="11"/>
      <color theme="1"/>
      <name val="ＭＳ Ｐゴシック"/>
      <family val="3"/>
      <charset val="128"/>
      <scheme val="minor"/>
    </font>
    <font>
      <sz val="11"/>
      <color rgb="FFFF0000"/>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1"/>
      <color theme="1"/>
      <name val="ＭＳ Ｐゴシック"/>
      <family val="2"/>
      <scheme val="minor"/>
    </font>
    <font>
      <sz val="9"/>
      <color indexed="81"/>
      <name val="ＭＳ Ｐゴシック"/>
      <family val="3"/>
      <charset val="128"/>
    </font>
    <font>
      <sz val="11"/>
      <name val="ＭＳ 明朝"/>
      <family val="1"/>
      <charset val="128"/>
    </font>
    <font>
      <sz val="9"/>
      <name val="ＭＳ ゴシック"/>
      <family val="3"/>
      <charset val="128"/>
    </font>
    <font>
      <sz val="11"/>
      <color rgb="FF0000FF"/>
      <name val="ＭＳ Ｐゴシック"/>
      <family val="3"/>
      <charset val="128"/>
    </font>
    <font>
      <sz val="8"/>
      <color theme="1"/>
      <name val="ＭＳ Ｐゴシック"/>
      <family val="3"/>
      <charset val="128"/>
      <scheme val="minor"/>
    </font>
    <font>
      <sz val="8"/>
      <name val="ＭＳ Ｐゴシック"/>
      <family val="3"/>
      <charset val="128"/>
    </font>
    <font>
      <sz val="11"/>
      <color rgb="FF0070C0"/>
      <name val="ＭＳ Ｐゴシック"/>
      <family val="3"/>
      <charset val="128"/>
    </font>
    <font>
      <sz val="7"/>
      <name val="ＭＳ ゴシック"/>
      <family val="3"/>
      <charset val="128"/>
    </font>
    <font>
      <sz val="9"/>
      <color indexed="81"/>
      <name val="MS P ゴシック"/>
      <family val="3"/>
      <charset val="128"/>
    </font>
    <font>
      <b/>
      <sz val="9"/>
      <color indexed="81"/>
      <name val="MS P ゴシック"/>
      <family val="3"/>
      <charset val="128"/>
    </font>
    <font>
      <sz val="11"/>
      <color rgb="FFFF0000"/>
      <name val="ＭＳ Ｐゴシック"/>
      <family val="3"/>
      <charset val="128"/>
    </font>
    <font>
      <b/>
      <sz val="9"/>
      <color rgb="FFFF0000"/>
      <name val="ＭＳ Ｐゴシック"/>
      <family val="3"/>
      <charset val="128"/>
    </font>
    <font>
      <sz val="9"/>
      <name val="ＭＳ Ｐゴシック"/>
      <family val="3"/>
      <charset val="128"/>
    </font>
  </fonts>
  <fills count="8">
    <fill>
      <patternFill patternType="none"/>
    </fill>
    <fill>
      <patternFill patternType="gray125"/>
    </fill>
    <fill>
      <patternFill patternType="solid">
        <fgColor rgb="FFCCFF99"/>
        <bgColor indexed="64"/>
      </patternFill>
    </fill>
    <fill>
      <patternFill patternType="solid">
        <fgColor rgb="FFFFFF99"/>
        <bgColor indexed="64"/>
      </patternFill>
    </fill>
    <fill>
      <patternFill patternType="solid">
        <fgColor rgb="FFFFE1FF"/>
        <bgColor indexed="64"/>
      </patternFill>
    </fill>
    <fill>
      <patternFill patternType="solid">
        <fgColor rgb="FFCCFFFF"/>
        <bgColor indexed="64"/>
      </patternFill>
    </fill>
    <fill>
      <patternFill patternType="solid">
        <fgColor rgb="FFFFFF00"/>
        <bgColor indexed="64"/>
      </patternFill>
    </fill>
    <fill>
      <patternFill patternType="solid">
        <fgColor theme="2"/>
        <bgColor indexed="64"/>
      </patternFill>
    </fill>
  </fills>
  <borders count="7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hair">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dashed">
        <color indexed="64"/>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dashed">
        <color indexed="64"/>
      </left>
      <right style="thin">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0" fontId="12" fillId="0" borderId="0"/>
    <xf numFmtId="0" fontId="2" fillId="0" borderId="0">
      <alignment vertical="center"/>
    </xf>
    <xf numFmtId="0" fontId="8" fillId="0" borderId="0">
      <alignment vertical="center"/>
    </xf>
    <xf numFmtId="0" fontId="14" fillId="0" borderId="0">
      <alignment vertical="center"/>
    </xf>
    <xf numFmtId="38" fontId="2" fillId="0" borderId="0" applyFont="0" applyFill="0" applyBorder="0" applyAlignment="0" applyProtection="0">
      <alignment vertical="center"/>
    </xf>
    <xf numFmtId="0" fontId="8" fillId="0" borderId="0">
      <alignment vertical="center"/>
    </xf>
  </cellStyleXfs>
  <cellXfs count="263">
    <xf numFmtId="0" fontId="0" fillId="0" borderId="0" xfId="0">
      <alignment vertical="center"/>
    </xf>
    <xf numFmtId="0" fontId="0" fillId="0" borderId="0" xfId="0" applyAlignment="1">
      <alignment vertical="center"/>
    </xf>
    <xf numFmtId="0" fontId="5" fillId="0" borderId="0" xfId="0" applyFont="1">
      <alignment vertical="center"/>
    </xf>
    <xf numFmtId="0" fontId="5" fillId="0" borderId="0" xfId="0" applyFont="1" applyAlignment="1">
      <alignment horizontal="left" vertical="center"/>
    </xf>
    <xf numFmtId="38" fontId="5" fillId="0" borderId="31" xfId="1" applyFont="1" applyBorder="1" applyAlignment="1">
      <alignment vertical="center" shrinkToFit="1"/>
    </xf>
    <xf numFmtId="38" fontId="5" fillId="0" borderId="32" xfId="1" applyFont="1" applyBorder="1" applyAlignment="1">
      <alignment vertical="center" shrinkToFit="1"/>
    </xf>
    <xf numFmtId="0" fontId="5" fillId="0" borderId="33" xfId="0" applyFont="1" applyBorder="1" applyAlignment="1">
      <alignment horizontal="left" vertical="center" shrinkToFit="1"/>
    </xf>
    <xf numFmtId="38" fontId="5" fillId="0" borderId="34" xfId="1" applyFont="1" applyBorder="1" applyAlignment="1">
      <alignment vertical="center" shrinkToFit="1"/>
    </xf>
    <xf numFmtId="0" fontId="5" fillId="0" borderId="35" xfId="0" applyFont="1" applyBorder="1" applyAlignment="1">
      <alignment horizontal="left" vertical="center" shrinkToFit="1"/>
    </xf>
    <xf numFmtId="0" fontId="5" fillId="0" borderId="0" xfId="0" applyFont="1" applyAlignment="1">
      <alignment vertical="center" shrinkToFit="1"/>
    </xf>
    <xf numFmtId="0" fontId="5" fillId="0" borderId="0" xfId="0" applyFont="1" applyAlignment="1">
      <alignment horizontal="left" vertical="center" shrinkToFit="1"/>
    </xf>
    <xf numFmtId="38" fontId="5" fillId="0" borderId="33" xfId="1" applyFont="1" applyBorder="1" applyAlignment="1">
      <alignment horizontal="left" vertical="center" shrinkToFit="1"/>
    </xf>
    <xf numFmtId="38" fontId="5" fillId="0" borderId="35" xfId="1" applyFont="1" applyBorder="1" applyAlignment="1">
      <alignment horizontal="left" vertical="center" shrinkToFit="1"/>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left" vertical="center"/>
    </xf>
    <xf numFmtId="0" fontId="5" fillId="0" borderId="39" xfId="0" applyFont="1" applyBorder="1">
      <alignment vertical="center"/>
    </xf>
    <xf numFmtId="0" fontId="5" fillId="0" borderId="39" xfId="0" applyFont="1" applyBorder="1" applyAlignment="1">
      <alignment horizontal="right"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9" fillId="0" borderId="0" xfId="0" applyFont="1" applyAlignment="1">
      <alignment horizontal="right" vertical="center"/>
    </xf>
    <xf numFmtId="0" fontId="9" fillId="0" borderId="0" xfId="0" applyFont="1">
      <alignment vertical="center"/>
    </xf>
    <xf numFmtId="3" fontId="0" fillId="0" borderId="5" xfId="0" applyNumberFormat="1" applyFill="1" applyBorder="1">
      <alignment vertical="center"/>
    </xf>
    <xf numFmtId="0" fontId="5" fillId="0" borderId="43" xfId="0" applyFont="1" applyBorder="1" applyAlignment="1">
      <alignment horizontal="left" vertical="center" shrinkToFit="1"/>
    </xf>
    <xf numFmtId="0" fontId="0" fillId="0" borderId="0" xfId="0" applyFont="1">
      <alignment vertical="center"/>
    </xf>
    <xf numFmtId="0" fontId="0" fillId="0" borderId="13" xfId="0" applyFont="1" applyFill="1" applyBorder="1" applyAlignment="1">
      <alignment vertical="center" wrapText="1"/>
    </xf>
    <xf numFmtId="0" fontId="0" fillId="0" borderId="0" xfId="0"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31" xfId="0" applyFont="1" applyBorder="1" applyAlignment="1">
      <alignment horizontal="center" vertical="center"/>
    </xf>
    <xf numFmtId="0" fontId="15" fillId="0" borderId="52" xfId="0" applyFont="1" applyBorder="1" applyAlignment="1">
      <alignment horizontal="center" vertical="center" shrinkToFit="1"/>
    </xf>
    <xf numFmtId="0" fontId="5" fillId="0" borderId="32" xfId="0" applyFont="1" applyBorder="1" applyAlignment="1">
      <alignment horizontal="center" vertical="center"/>
    </xf>
    <xf numFmtId="0" fontId="15" fillId="0" borderId="53" xfId="0" applyFont="1" applyBorder="1" applyAlignment="1">
      <alignment horizontal="center" vertical="center" shrinkToFit="1"/>
    </xf>
    <xf numFmtId="0" fontId="5" fillId="0" borderId="34" xfId="0" applyFont="1" applyBorder="1" applyAlignment="1">
      <alignment horizontal="center" vertical="center"/>
    </xf>
    <xf numFmtId="0" fontId="15" fillId="0" borderId="54" xfId="0" applyFont="1" applyBorder="1" applyAlignment="1">
      <alignment horizontal="center" vertical="center" shrinkToFit="1"/>
    </xf>
    <xf numFmtId="0" fontId="15" fillId="0" borderId="55" xfId="0" applyFont="1" applyBorder="1" applyAlignment="1">
      <alignment horizontal="center" vertical="center" shrinkToFit="1"/>
    </xf>
    <xf numFmtId="38" fontId="5" fillId="0" borderId="40" xfId="1" applyFont="1" applyBorder="1" applyAlignment="1">
      <alignment vertical="center" shrinkToFit="1"/>
    </xf>
    <xf numFmtId="0" fontId="5" fillId="0" borderId="41" xfId="0" applyFont="1" applyBorder="1" applyAlignment="1">
      <alignment horizontal="left" vertical="center" shrinkToFit="1"/>
    </xf>
    <xf numFmtId="0" fontId="15" fillId="0" borderId="56" xfId="0" applyFont="1" applyBorder="1" applyAlignment="1">
      <alignment horizontal="center" vertical="center" shrinkToFit="1"/>
    </xf>
    <xf numFmtId="0" fontId="5" fillId="0" borderId="4" xfId="0" applyFont="1" applyBorder="1">
      <alignment vertical="center"/>
    </xf>
    <xf numFmtId="38" fontId="5" fillId="0" borderId="41" xfId="1" applyFont="1" applyBorder="1" applyAlignment="1">
      <alignment horizontal="left" vertical="center" shrinkToFit="1"/>
    </xf>
    <xf numFmtId="0" fontId="5" fillId="0" borderId="13" xfId="0" applyFont="1" applyBorder="1" applyAlignment="1">
      <alignment horizontal="center" vertical="center"/>
    </xf>
    <xf numFmtId="0" fontId="5" fillId="0" borderId="16" xfId="0" applyFont="1" applyBorder="1" applyAlignment="1">
      <alignment horizontal="center" vertical="center" shrinkToFit="1"/>
    </xf>
    <xf numFmtId="38" fontId="5" fillId="0" borderId="40" xfId="0" applyNumberFormat="1" applyFont="1" applyBorder="1" applyAlignment="1">
      <alignment vertical="center" shrinkToFit="1"/>
    </xf>
    <xf numFmtId="0" fontId="5" fillId="0" borderId="42" xfId="0" applyFont="1" applyBorder="1" applyAlignment="1">
      <alignment horizontal="left" vertical="center"/>
    </xf>
    <xf numFmtId="0" fontId="5" fillId="0" borderId="41" xfId="0" applyFont="1" applyBorder="1" applyAlignment="1">
      <alignment horizontal="left" vertical="center"/>
    </xf>
    <xf numFmtId="0" fontId="6" fillId="0" borderId="0" xfId="0" applyFont="1">
      <alignment vertical="center"/>
    </xf>
    <xf numFmtId="0" fontId="0" fillId="0" borderId="24" xfId="0" applyFill="1" applyBorder="1" applyAlignment="1">
      <alignment horizontal="left" vertical="center" shrinkToFit="1"/>
    </xf>
    <xf numFmtId="0" fontId="0" fillId="0" borderId="6" xfId="0" applyBorder="1" applyAlignment="1">
      <alignment horizontal="left" vertical="center" shrinkToFit="1"/>
    </xf>
    <xf numFmtId="0" fontId="0" fillId="0" borderId="8" xfId="0" applyFill="1" applyBorder="1" applyAlignment="1">
      <alignment horizontal="center" vertical="center"/>
    </xf>
    <xf numFmtId="0" fontId="0" fillId="0" borderId="10" xfId="0" applyFill="1" applyBorder="1" applyAlignment="1">
      <alignment horizontal="center" vertical="center"/>
    </xf>
    <xf numFmtId="0" fontId="0" fillId="0" borderId="25" xfId="0" applyFill="1" applyBorder="1" applyAlignment="1">
      <alignment horizontal="center" vertical="center"/>
    </xf>
    <xf numFmtId="0" fontId="0" fillId="0" borderId="11" xfId="0" applyFill="1" applyBorder="1" applyAlignment="1">
      <alignment horizontal="center" vertical="center"/>
    </xf>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0" fillId="0" borderId="7" xfId="0"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shrinkToFit="1"/>
    </xf>
    <xf numFmtId="0" fontId="8" fillId="2" borderId="58" xfId="0" applyFont="1" applyFill="1" applyBorder="1" applyAlignment="1">
      <alignment horizontal="left" vertical="center"/>
    </xf>
    <xf numFmtId="0" fontId="8" fillId="2" borderId="45" xfId="0" applyFont="1" applyFill="1" applyBorder="1" applyAlignment="1">
      <alignment horizontal="left" vertical="center" wrapText="1"/>
    </xf>
    <xf numFmtId="38" fontId="0" fillId="2" borderId="3" xfId="1" applyFont="1" applyFill="1" applyBorder="1" applyAlignment="1">
      <alignment horizontal="right" vertical="center" wrapText="1"/>
    </xf>
    <xf numFmtId="38" fontId="0" fillId="0" borderId="15" xfId="1" applyFont="1" applyFill="1" applyBorder="1" applyAlignment="1">
      <alignment horizontal="left" vertical="center" wrapText="1"/>
    </xf>
    <xf numFmtId="0" fontId="8" fillId="0" borderId="47" xfId="0" applyFont="1" applyFill="1" applyBorder="1" applyAlignment="1">
      <alignment horizontal="left" vertical="center"/>
    </xf>
    <xf numFmtId="0" fontId="8" fillId="0" borderId="47" xfId="0" applyFont="1" applyFill="1" applyBorder="1" applyAlignment="1">
      <alignment horizontal="left" vertical="center" wrapText="1"/>
    </xf>
    <xf numFmtId="38" fontId="0" fillId="0" borderId="47" xfId="1" applyFont="1" applyFill="1" applyBorder="1" applyAlignment="1">
      <alignment horizontal="right" vertical="center" wrapText="1"/>
    </xf>
    <xf numFmtId="38" fontId="2" fillId="0" borderId="47" xfId="1" applyFont="1" applyFill="1" applyBorder="1" applyAlignment="1">
      <alignment horizontal="left" vertical="center" wrapText="1"/>
    </xf>
    <xf numFmtId="0" fontId="8" fillId="4" borderId="6" xfId="0" applyFont="1" applyFill="1" applyBorder="1" applyAlignment="1">
      <alignment horizontal="left" vertical="center"/>
    </xf>
    <xf numFmtId="0" fontId="8" fillId="4" borderId="39" xfId="0" applyFont="1" applyFill="1" applyBorder="1" applyAlignment="1">
      <alignment horizontal="left" vertical="center" wrapText="1"/>
    </xf>
    <xf numFmtId="38" fontId="0" fillId="4" borderId="2" xfId="1" applyFont="1" applyFill="1" applyBorder="1" applyAlignment="1">
      <alignment horizontal="right" vertical="center" wrapText="1"/>
    </xf>
    <xf numFmtId="38" fontId="0" fillId="0" borderId="59" xfId="1" applyFont="1" applyFill="1" applyBorder="1" applyAlignment="1">
      <alignment horizontal="left" vertical="center" wrapText="1"/>
    </xf>
    <xf numFmtId="0" fontId="0" fillId="4" borderId="6" xfId="0" applyFill="1" applyBorder="1" applyAlignment="1">
      <alignment vertical="center" wrapText="1"/>
    </xf>
    <xf numFmtId="38" fontId="0" fillId="0" borderId="9" xfId="1" applyFont="1" applyFill="1" applyBorder="1" applyAlignment="1">
      <alignment horizontal="right" vertical="center" wrapText="1"/>
    </xf>
    <xf numFmtId="0" fontId="0" fillId="0" borderId="13" xfId="0" applyFill="1" applyBorder="1" applyAlignment="1">
      <alignment vertical="center"/>
    </xf>
    <xf numFmtId="0" fontId="0" fillId="0" borderId="16" xfId="0" applyFill="1" applyBorder="1" applyAlignment="1">
      <alignment horizontal="center" vertical="center"/>
    </xf>
    <xf numFmtId="38" fontId="0" fillId="0" borderId="5" xfId="1" applyFont="1" applyFill="1" applyBorder="1" applyAlignment="1">
      <alignment horizontal="right" vertical="center" wrapText="1"/>
    </xf>
    <xf numFmtId="0" fontId="0" fillId="0" borderId="14" xfId="0" applyFill="1" applyBorder="1" applyAlignment="1">
      <alignment horizontal="left" vertical="center" wrapText="1"/>
    </xf>
    <xf numFmtId="0" fontId="0" fillId="4" borderId="28" xfId="0" applyFill="1" applyBorder="1" applyAlignment="1">
      <alignment vertical="center" wrapText="1"/>
    </xf>
    <xf numFmtId="0" fontId="0" fillId="0" borderId="15" xfId="0" applyFill="1" applyBorder="1" applyAlignment="1">
      <alignment horizontal="left" vertical="center" wrapText="1"/>
    </xf>
    <xf numFmtId="0" fontId="8" fillId="3" borderId="8" xfId="0" applyFont="1" applyFill="1" applyBorder="1" applyAlignment="1">
      <alignment horizontal="left" vertical="center"/>
    </xf>
    <xf numFmtId="0" fontId="8" fillId="3" borderId="48" xfId="0" applyFont="1" applyFill="1" applyBorder="1" applyAlignment="1">
      <alignment horizontal="left" vertical="center" wrapText="1"/>
    </xf>
    <xf numFmtId="0" fontId="8" fillId="3" borderId="26" xfId="0" applyFont="1" applyFill="1" applyBorder="1" applyAlignment="1">
      <alignment horizontal="left" vertical="center" wrapText="1"/>
    </xf>
    <xf numFmtId="38" fontId="0" fillId="3" borderId="21" xfId="1" applyFont="1" applyFill="1" applyBorder="1" applyAlignment="1">
      <alignment horizontal="right" vertical="center" wrapText="1"/>
    </xf>
    <xf numFmtId="38" fontId="0" fillId="0" borderId="27" xfId="1" applyFont="1" applyFill="1" applyBorder="1" applyAlignment="1">
      <alignment horizontal="left" vertical="center" wrapText="1"/>
    </xf>
    <xf numFmtId="0" fontId="0" fillId="3" borderId="6" xfId="0" applyFill="1" applyBorder="1" applyAlignment="1">
      <alignment vertical="center" wrapText="1"/>
    </xf>
    <xf numFmtId="0" fontId="0" fillId="0" borderId="12" xfId="0" applyFont="1" applyFill="1" applyBorder="1" applyAlignment="1">
      <alignment vertical="center"/>
    </xf>
    <xf numFmtId="0" fontId="0" fillId="0" borderId="13" xfId="0" applyFont="1" applyFill="1" applyBorder="1" applyAlignment="1">
      <alignment vertical="center"/>
    </xf>
    <xf numFmtId="0" fontId="16" fillId="0" borderId="51" xfId="0" applyFont="1" applyFill="1" applyBorder="1" applyAlignment="1">
      <alignment horizontal="center" vertical="center" shrinkToFit="1"/>
    </xf>
    <xf numFmtId="3" fontId="0" fillId="0" borderId="14" xfId="0" applyNumberFormat="1" applyFill="1" applyBorder="1" applyAlignment="1">
      <alignment horizontal="left" vertical="center" wrapText="1"/>
    </xf>
    <xf numFmtId="0" fontId="0" fillId="0" borderId="19" xfId="0" applyFont="1" applyFill="1" applyBorder="1" applyAlignment="1">
      <alignment vertical="center"/>
    </xf>
    <xf numFmtId="0" fontId="0" fillId="0" borderId="38" xfId="0" applyFont="1" applyFill="1" applyBorder="1" applyAlignment="1">
      <alignment vertical="center"/>
    </xf>
    <xf numFmtId="0" fontId="0" fillId="0" borderId="38" xfId="0" applyFont="1" applyFill="1" applyBorder="1" applyAlignment="1">
      <alignment vertical="center" wrapText="1"/>
    </xf>
    <xf numFmtId="0" fontId="16" fillId="0" borderId="61" xfId="0" applyFont="1" applyFill="1" applyBorder="1" applyAlignment="1">
      <alignment horizontal="center" vertical="center" shrinkToFit="1"/>
    </xf>
    <xf numFmtId="3" fontId="0" fillId="0" borderId="9" xfId="0" applyNumberFormat="1" applyFill="1" applyBorder="1">
      <alignment vertical="center"/>
    </xf>
    <xf numFmtId="3" fontId="0" fillId="0" borderId="60" xfId="0" applyNumberFormat="1" applyFill="1" applyBorder="1" applyAlignment="1">
      <alignment horizontal="left" vertical="center" wrapText="1"/>
    </xf>
    <xf numFmtId="3" fontId="0" fillId="0" borderId="5" xfId="0" applyNumberFormat="1" applyFill="1" applyBorder="1" applyAlignment="1">
      <alignment vertical="center"/>
    </xf>
    <xf numFmtId="3" fontId="0" fillId="0" borderId="9" xfId="0" applyNumberFormat="1" applyFont="1" applyFill="1" applyBorder="1">
      <alignment vertical="center"/>
    </xf>
    <xf numFmtId="0" fontId="0" fillId="3" borderId="28" xfId="0" applyFill="1" applyBorder="1" applyAlignment="1">
      <alignment vertical="center" wrapText="1"/>
    </xf>
    <xf numFmtId="0" fontId="16" fillId="0" borderId="62" xfId="0" applyFont="1" applyFill="1" applyBorder="1" applyAlignment="1">
      <alignment horizontal="center" vertical="center" shrinkToFit="1"/>
    </xf>
    <xf numFmtId="3" fontId="0" fillId="0" borderId="36" xfId="0" applyNumberFormat="1" applyFill="1" applyBorder="1">
      <alignment vertical="center"/>
    </xf>
    <xf numFmtId="3" fontId="0" fillId="0" borderId="36" xfId="0" applyNumberFormat="1" applyFill="1" applyBorder="1" applyAlignment="1">
      <alignment vertical="center"/>
    </xf>
    <xf numFmtId="3" fontId="0" fillId="0" borderId="15" xfId="0" applyNumberFormat="1" applyFill="1" applyBorder="1" applyAlignment="1">
      <alignment horizontal="left" vertical="center" wrapText="1"/>
    </xf>
    <xf numFmtId="0" fontId="8" fillId="5" borderId="22" xfId="0" applyFont="1" applyFill="1" applyBorder="1" applyAlignment="1">
      <alignment horizontal="left" vertical="center"/>
    </xf>
    <xf numFmtId="0" fontId="8" fillId="5" borderId="47" xfId="0" applyFont="1" applyFill="1" applyBorder="1" applyAlignment="1">
      <alignment horizontal="left" vertical="center" wrapText="1"/>
    </xf>
    <xf numFmtId="0" fontId="17" fillId="5" borderId="47" xfId="0" applyFont="1" applyFill="1" applyBorder="1" applyAlignment="1">
      <alignment horizontal="left" vertical="center" wrapText="1"/>
    </xf>
    <xf numFmtId="0" fontId="18" fillId="5" borderId="23" xfId="0" applyFont="1" applyFill="1" applyBorder="1" applyAlignment="1">
      <alignment vertical="center"/>
    </xf>
    <xf numFmtId="38" fontId="0" fillId="5" borderId="24" xfId="1" applyFont="1" applyFill="1" applyBorder="1" applyAlignment="1">
      <alignment horizontal="right" vertical="center" wrapText="1"/>
    </xf>
    <xf numFmtId="38" fontId="0" fillId="0" borderId="63" xfId="1" applyFont="1" applyFill="1" applyBorder="1" applyAlignment="1">
      <alignment horizontal="left" vertical="center" wrapText="1"/>
    </xf>
    <xf numFmtId="0" fontId="8" fillId="0" borderId="22" xfId="0" applyFont="1" applyFill="1" applyBorder="1" applyAlignment="1">
      <alignment horizontal="left" vertical="center"/>
    </xf>
    <xf numFmtId="40" fontId="0" fillId="0" borderId="24" xfId="1" applyNumberFormat="1" applyFont="1" applyFill="1" applyBorder="1" applyAlignment="1">
      <alignment horizontal="right" vertical="center" wrapText="1"/>
    </xf>
    <xf numFmtId="38" fontId="0" fillId="0" borderId="24" xfId="1" applyFont="1" applyFill="1" applyBorder="1" applyAlignment="1">
      <alignment horizontal="right" vertical="center" wrapText="1"/>
    </xf>
    <xf numFmtId="0" fontId="8" fillId="0" borderId="23" xfId="0" applyFont="1" applyFill="1" applyBorder="1" applyAlignment="1">
      <alignment horizontal="left" vertical="center" wrapText="1"/>
    </xf>
    <xf numFmtId="0" fontId="8" fillId="2" borderId="45" xfId="0" applyFont="1" applyFill="1" applyBorder="1" applyAlignment="1">
      <alignment horizontal="right" vertical="center"/>
    </xf>
    <xf numFmtId="0" fontId="8" fillId="2" borderId="18" xfId="0" applyFont="1" applyFill="1" applyBorder="1" applyAlignment="1">
      <alignment horizontal="right" vertical="center"/>
    </xf>
    <xf numFmtId="0" fontId="0" fillId="0" borderId="0" xfId="0" applyBorder="1" applyAlignment="1">
      <alignment vertical="center"/>
    </xf>
    <xf numFmtId="40" fontId="0" fillId="2" borderId="3" xfId="1" applyNumberFormat="1" applyFont="1" applyFill="1" applyBorder="1" applyAlignment="1">
      <alignment horizontal="right" vertical="center" wrapText="1"/>
    </xf>
    <xf numFmtId="40" fontId="0" fillId="4" borderId="2" xfId="1" applyNumberFormat="1" applyFont="1" applyFill="1" applyBorder="1" applyAlignment="1">
      <alignment horizontal="right" vertical="center" wrapText="1"/>
    </xf>
    <xf numFmtId="40" fontId="0" fillId="0" borderId="9" xfId="1" applyNumberFormat="1" applyFont="1" applyFill="1" applyBorder="1" applyAlignment="1">
      <alignment horizontal="right" vertical="center" wrapText="1"/>
    </xf>
    <xf numFmtId="40" fontId="0" fillId="0" borderId="5" xfId="1" applyNumberFormat="1" applyFont="1" applyFill="1" applyBorder="1" applyAlignment="1">
      <alignment horizontal="right" vertical="center" wrapText="1"/>
    </xf>
    <xf numFmtId="40" fontId="0" fillId="3" borderId="21" xfId="1" applyNumberFormat="1" applyFont="1" applyFill="1" applyBorder="1" applyAlignment="1">
      <alignment horizontal="right" vertical="center" wrapText="1"/>
    </xf>
    <xf numFmtId="40" fontId="0" fillId="0" borderId="5" xfId="0" applyNumberFormat="1" applyFill="1" applyBorder="1" applyAlignment="1">
      <alignment horizontal="right" vertical="center"/>
    </xf>
    <xf numFmtId="40" fontId="0" fillId="0" borderId="9" xfId="0" applyNumberFormat="1" applyFill="1" applyBorder="1" applyAlignment="1">
      <alignment horizontal="right" vertical="center"/>
    </xf>
    <xf numFmtId="40" fontId="0" fillId="0" borderId="3" xfId="0" applyNumberFormat="1" applyFill="1" applyBorder="1" applyAlignment="1">
      <alignment horizontal="right" vertical="center"/>
    </xf>
    <xf numFmtId="40" fontId="0" fillId="5" borderId="24" xfId="1" applyNumberFormat="1" applyFont="1" applyFill="1" applyBorder="1" applyAlignment="1">
      <alignment horizontal="right" vertical="center" wrapText="1"/>
    </xf>
    <xf numFmtId="40" fontId="5" fillId="0" borderId="20" xfId="1" applyNumberFormat="1" applyFont="1" applyBorder="1">
      <alignment vertical="center"/>
    </xf>
    <xf numFmtId="0" fontId="0" fillId="0" borderId="0" xfId="0" applyAlignment="1">
      <alignment horizontal="center" vertical="center"/>
    </xf>
    <xf numFmtId="0" fontId="0" fillId="0" borderId="30" xfId="0" applyFill="1" applyBorder="1" applyAlignment="1">
      <alignment horizontal="left" vertical="center" wrapText="1"/>
    </xf>
    <xf numFmtId="176" fontId="0" fillId="0" borderId="60" xfId="0" applyNumberFormat="1" applyFill="1" applyBorder="1" applyAlignment="1">
      <alignment vertical="center" wrapText="1"/>
    </xf>
    <xf numFmtId="176" fontId="0" fillId="0" borderId="30" xfId="0" applyNumberFormat="1" applyFill="1" applyBorder="1" applyAlignment="1">
      <alignment vertical="center" wrapText="1"/>
    </xf>
    <xf numFmtId="0" fontId="0" fillId="0" borderId="13" xfId="0" applyFill="1" applyBorder="1" applyAlignment="1">
      <alignment vertical="center" wrapText="1"/>
    </xf>
    <xf numFmtId="0" fontId="5" fillId="0" borderId="13" xfId="0" applyFont="1" applyFill="1" applyBorder="1" applyAlignment="1">
      <alignment horizontal="left" vertical="center"/>
    </xf>
    <xf numFmtId="176" fontId="0" fillId="0" borderId="14" xfId="0" applyNumberFormat="1" applyFill="1" applyBorder="1" applyAlignment="1">
      <alignment vertical="center" wrapText="1"/>
    </xf>
    <xf numFmtId="0" fontId="0" fillId="0" borderId="12" xfId="0" applyFill="1" applyBorder="1" applyAlignment="1">
      <alignment vertical="center"/>
    </xf>
    <xf numFmtId="0" fontId="0" fillId="0" borderId="19" xfId="0" applyFill="1" applyBorder="1" applyAlignment="1">
      <alignment vertical="center"/>
    </xf>
    <xf numFmtId="0" fontId="0" fillId="0" borderId="38" xfId="0" applyFill="1" applyBorder="1" applyAlignment="1">
      <alignment vertical="center"/>
    </xf>
    <xf numFmtId="38" fontId="0" fillId="0" borderId="1" xfId="1" applyFont="1" applyFill="1" applyBorder="1" applyAlignment="1">
      <alignment horizontal="right" vertical="center" wrapText="1"/>
    </xf>
    <xf numFmtId="38" fontId="0" fillId="0" borderId="36" xfId="1" applyFont="1" applyFill="1" applyBorder="1" applyAlignment="1">
      <alignment horizontal="right" vertical="center" wrapText="1"/>
    </xf>
    <xf numFmtId="0" fontId="0" fillId="0" borderId="13" xfId="0" applyFill="1" applyBorder="1" applyAlignment="1">
      <alignment horizontal="left" vertical="center" wrapText="1"/>
    </xf>
    <xf numFmtId="40" fontId="0" fillId="0" borderId="36" xfId="1" applyNumberFormat="1" applyFont="1" applyFill="1" applyBorder="1" applyAlignment="1">
      <alignment horizontal="right" vertical="center" wrapText="1"/>
    </xf>
    <xf numFmtId="0" fontId="0" fillId="0" borderId="13" xfId="0" applyFill="1" applyBorder="1" applyAlignment="1">
      <alignment horizontal="center" vertical="center" wrapText="1"/>
    </xf>
    <xf numFmtId="0" fontId="0" fillId="0" borderId="44" xfId="0" applyFill="1" applyBorder="1" applyAlignment="1">
      <alignment horizontal="center" vertical="center"/>
    </xf>
    <xf numFmtId="0" fontId="8" fillId="4" borderId="39" xfId="0" applyFont="1" applyFill="1" applyBorder="1" applyAlignment="1">
      <alignment horizontal="left" vertical="center"/>
    </xf>
    <xf numFmtId="0" fontId="8" fillId="4" borderId="4" xfId="0" applyFont="1" applyFill="1" applyBorder="1" applyAlignment="1">
      <alignment horizontal="right" vertical="center"/>
    </xf>
    <xf numFmtId="0" fontId="0" fillId="0" borderId="16" xfId="0" applyFill="1" applyBorder="1" applyAlignment="1">
      <alignment horizontal="right" vertical="center"/>
    </xf>
    <xf numFmtId="0" fontId="0" fillId="0" borderId="6" xfId="0" applyFill="1" applyBorder="1" applyAlignment="1">
      <alignment vertical="center" wrapText="1"/>
    </xf>
    <xf numFmtId="0" fontId="0" fillId="0" borderId="64" xfId="0" applyFill="1" applyBorder="1" applyAlignment="1">
      <alignment vertical="center"/>
    </xf>
    <xf numFmtId="38" fontId="0" fillId="0" borderId="44" xfId="1" applyFont="1" applyFill="1" applyBorder="1" applyAlignment="1">
      <alignment horizontal="right" vertical="center" wrapText="1"/>
    </xf>
    <xf numFmtId="176" fontId="0" fillId="0" borderId="37" xfId="0" applyNumberFormat="1" applyFill="1" applyBorder="1" applyAlignment="1">
      <alignment vertical="center" wrapText="1"/>
    </xf>
    <xf numFmtId="0" fontId="8" fillId="0" borderId="8" xfId="0" applyFont="1" applyFill="1" applyBorder="1" applyAlignment="1">
      <alignment horizontal="left" vertical="center"/>
    </xf>
    <xf numFmtId="0" fontId="8" fillId="0" borderId="10" xfId="0" applyFont="1" applyFill="1" applyBorder="1" applyAlignment="1">
      <alignment horizontal="left" vertical="center" wrapText="1"/>
    </xf>
    <xf numFmtId="0" fontId="8" fillId="0" borderId="25" xfId="0" applyFont="1" applyFill="1" applyBorder="1" applyAlignment="1">
      <alignment horizontal="left" vertical="center" wrapText="1"/>
    </xf>
    <xf numFmtId="38" fontId="0" fillId="0" borderId="11" xfId="1" applyFont="1" applyFill="1" applyBorder="1" applyAlignment="1">
      <alignment horizontal="right" vertical="center" wrapText="1"/>
    </xf>
    <xf numFmtId="38" fontId="0" fillId="0" borderId="57" xfId="1" applyFont="1" applyFill="1" applyBorder="1" applyAlignment="1">
      <alignment horizontal="left" vertical="center" wrapText="1"/>
    </xf>
    <xf numFmtId="0" fontId="0" fillId="0" borderId="0" xfId="0" applyBorder="1">
      <alignment vertical="center"/>
    </xf>
    <xf numFmtId="0" fontId="8" fillId="0" borderId="44" xfId="0" applyFont="1" applyFill="1" applyBorder="1" applyAlignment="1">
      <alignment horizontal="left" vertical="center"/>
    </xf>
    <xf numFmtId="0" fontId="8" fillId="0" borderId="44" xfId="0" applyFont="1" applyFill="1" applyBorder="1" applyAlignment="1">
      <alignment horizontal="left" vertical="center" wrapText="1"/>
    </xf>
    <xf numFmtId="38" fontId="2" fillId="0" borderId="44" xfId="1" applyFont="1" applyFill="1" applyBorder="1" applyAlignment="1">
      <alignment horizontal="left" vertical="center" wrapText="1"/>
    </xf>
    <xf numFmtId="0" fontId="8" fillId="0" borderId="10" xfId="0" applyFont="1" applyFill="1" applyBorder="1" applyAlignment="1">
      <alignment horizontal="left" vertical="center"/>
    </xf>
    <xf numFmtId="38" fontId="0" fillId="0" borderId="10" xfId="1" applyFont="1" applyFill="1" applyBorder="1" applyAlignment="1">
      <alignment horizontal="right" vertical="center" wrapText="1"/>
    </xf>
    <xf numFmtId="38" fontId="2" fillId="0" borderId="10" xfId="1" applyFont="1" applyFill="1" applyBorder="1" applyAlignment="1">
      <alignment horizontal="left" vertical="center" wrapText="1"/>
    </xf>
    <xf numFmtId="0" fontId="8" fillId="0" borderId="0" xfId="0" applyFont="1" applyFill="1" applyBorder="1" applyAlignment="1">
      <alignment horizontal="left" vertical="center"/>
    </xf>
    <xf numFmtId="0" fontId="19" fillId="0" borderId="61" xfId="0" quotePrefix="1" applyFont="1" applyFill="1" applyBorder="1" applyAlignment="1">
      <alignment horizontal="center" vertical="center"/>
    </xf>
    <xf numFmtId="0" fontId="19" fillId="0" borderId="51" xfId="0" applyFont="1" applyFill="1" applyBorder="1" applyAlignment="1">
      <alignment horizontal="center" vertical="center"/>
    </xf>
    <xf numFmtId="0" fontId="19" fillId="0" borderId="65"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8" fillId="3" borderId="48" xfId="0" applyFont="1" applyFill="1" applyBorder="1" applyAlignment="1">
      <alignment horizontal="left" vertical="center"/>
    </xf>
    <xf numFmtId="38" fontId="5" fillId="0" borderId="12" xfId="1" applyFont="1" applyBorder="1" applyAlignment="1">
      <alignment vertical="center" shrinkToFit="1"/>
    </xf>
    <xf numFmtId="0" fontId="5" fillId="0" borderId="16" xfId="0" applyFont="1" applyBorder="1" applyAlignment="1">
      <alignment horizontal="left" vertical="center" shrinkToFit="1"/>
    </xf>
    <xf numFmtId="0" fontId="0" fillId="0" borderId="0" xfId="0" applyFill="1">
      <alignment vertical="center"/>
    </xf>
    <xf numFmtId="38" fontId="5" fillId="0" borderId="67" xfId="0" applyNumberFormat="1" applyFont="1" applyBorder="1" applyAlignment="1">
      <alignment horizontal="right" vertical="center"/>
    </xf>
    <xf numFmtId="38" fontId="5" fillId="0" borderId="40" xfId="1" applyNumberFormat="1" applyFont="1" applyBorder="1" applyAlignment="1">
      <alignment vertical="center" shrinkToFit="1"/>
    </xf>
    <xf numFmtId="38" fontId="5" fillId="6" borderId="12" xfId="1" applyFont="1" applyFill="1" applyBorder="1" applyAlignment="1">
      <alignment vertical="center" shrinkToFit="1"/>
    </xf>
    <xf numFmtId="0" fontId="5" fillId="6" borderId="16" xfId="0" applyFont="1" applyFill="1" applyBorder="1" applyAlignment="1">
      <alignment horizontal="left" vertical="center" shrinkToFit="1"/>
    </xf>
    <xf numFmtId="0" fontId="3" fillId="6" borderId="28" xfId="0" applyFont="1" applyFill="1" applyBorder="1" applyAlignment="1">
      <alignment vertical="center"/>
    </xf>
    <xf numFmtId="0" fontId="0" fillId="6" borderId="44" xfId="0" applyFill="1" applyBorder="1" applyAlignment="1">
      <alignment vertical="center"/>
    </xf>
    <xf numFmtId="0" fontId="0" fillId="6" borderId="44" xfId="0" applyFill="1" applyBorder="1" applyAlignment="1">
      <alignment vertical="center" wrapText="1"/>
    </xf>
    <xf numFmtId="0" fontId="5" fillId="6" borderId="44" xfId="0" applyFont="1" applyFill="1" applyBorder="1" applyAlignment="1">
      <alignment horizontal="left" vertical="center"/>
    </xf>
    <xf numFmtId="0" fontId="0" fillId="6" borderId="29" xfId="0" applyFill="1" applyBorder="1" applyAlignment="1">
      <alignment horizontal="right" vertical="center"/>
    </xf>
    <xf numFmtId="38" fontId="0" fillId="6" borderId="36" xfId="1" applyFont="1" applyFill="1" applyBorder="1" applyAlignment="1">
      <alignment horizontal="right" vertical="center" wrapText="1"/>
    </xf>
    <xf numFmtId="0" fontId="5" fillId="0" borderId="13" xfId="0" applyFont="1" applyBorder="1" applyAlignment="1">
      <alignment horizontal="left" vertical="center" shrinkToFit="1"/>
    </xf>
    <xf numFmtId="0" fontId="5" fillId="6" borderId="13" xfId="0" applyFont="1" applyFill="1" applyBorder="1" applyAlignment="1">
      <alignment horizontal="left" vertical="center" shrinkToFit="1"/>
    </xf>
    <xf numFmtId="0" fontId="20" fillId="0" borderId="0" xfId="0" applyFont="1" applyBorder="1" applyAlignment="1">
      <alignment vertical="top" wrapText="1"/>
    </xf>
    <xf numFmtId="0" fontId="23" fillId="0" borderId="0" xfId="0" applyFont="1">
      <alignment vertical="center"/>
    </xf>
    <xf numFmtId="0" fontId="15" fillId="0" borderId="0" xfId="0" applyFont="1" applyBorder="1" applyAlignment="1">
      <alignment horizontal="center" vertical="center" shrinkToFit="1"/>
    </xf>
    <xf numFmtId="0" fontId="5" fillId="0" borderId="0" xfId="0" applyFont="1" applyBorder="1" applyAlignment="1">
      <alignment horizontal="right" vertical="center"/>
    </xf>
    <xf numFmtId="40" fontId="5" fillId="0" borderId="0" xfId="1" applyNumberFormat="1" applyFont="1" applyBorder="1">
      <alignment vertical="center"/>
    </xf>
    <xf numFmtId="0" fontId="7" fillId="0" borderId="0" xfId="0" applyFont="1" applyBorder="1" applyAlignment="1">
      <alignment horizontal="left" vertical="top" wrapText="1"/>
    </xf>
    <xf numFmtId="0" fontId="6" fillId="0" borderId="5" xfId="0" applyFont="1" applyBorder="1" applyAlignment="1">
      <alignment horizontal="center" vertical="center"/>
    </xf>
    <xf numFmtId="0" fontId="0" fillId="7" borderId="5" xfId="0" applyFill="1" applyBorder="1" applyAlignment="1">
      <alignment horizontal="center" vertical="center"/>
    </xf>
    <xf numFmtId="0" fontId="0" fillId="0" borderId="5" xfId="0" applyBorder="1">
      <alignment vertical="center"/>
    </xf>
    <xf numFmtId="38" fontId="0" fillId="0" borderId="5" xfId="1" applyFont="1" applyBorder="1">
      <alignment vertical="center"/>
    </xf>
    <xf numFmtId="0" fontId="0" fillId="0" borderId="68" xfId="0" applyBorder="1">
      <alignment vertical="center"/>
    </xf>
    <xf numFmtId="38" fontId="0" fillId="0" borderId="68" xfId="1" applyFont="1" applyBorder="1">
      <alignment vertical="center"/>
    </xf>
    <xf numFmtId="0" fontId="0" fillId="0" borderId="2" xfId="0" applyBorder="1">
      <alignment vertical="center"/>
    </xf>
    <xf numFmtId="38" fontId="0" fillId="0" borderId="2" xfId="1" applyFont="1" applyBorder="1">
      <alignment vertical="center"/>
    </xf>
    <xf numFmtId="38" fontId="0" fillId="0" borderId="0" xfId="1" applyFont="1">
      <alignment vertical="center"/>
    </xf>
    <xf numFmtId="0" fontId="0" fillId="0" borderId="69" xfId="0" applyBorder="1">
      <alignment vertical="center"/>
    </xf>
    <xf numFmtId="38" fontId="0" fillId="6" borderId="24" xfId="1" applyFont="1" applyFill="1" applyBorder="1">
      <alignment vertical="center"/>
    </xf>
    <xf numFmtId="38" fontId="0" fillId="6" borderId="63" xfId="1" applyFont="1" applyFill="1" applyBorder="1">
      <alignment vertical="center"/>
    </xf>
    <xf numFmtId="10" fontId="0" fillId="0" borderId="5" xfId="1" applyNumberFormat="1" applyFont="1" applyFill="1" applyBorder="1">
      <alignment vertical="center"/>
    </xf>
    <xf numFmtId="177" fontId="24"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0" fontId="25" fillId="7" borderId="5" xfId="0" applyFont="1" applyFill="1" applyBorder="1" applyAlignment="1">
      <alignment horizontal="center" vertical="center"/>
    </xf>
    <xf numFmtId="177" fontId="25" fillId="0" borderId="5" xfId="0" applyNumberFormat="1" applyFont="1" applyFill="1" applyBorder="1" applyAlignment="1">
      <alignment horizontal="center" vertical="center"/>
    </xf>
    <xf numFmtId="0" fontId="17" fillId="0" borderId="47" xfId="0" applyFont="1" applyFill="1" applyBorder="1" applyAlignment="1">
      <alignment horizontal="left" vertical="center" wrapText="1"/>
    </xf>
    <xf numFmtId="0" fontId="18" fillId="0" borderId="23" xfId="0" applyFont="1" applyFill="1" applyBorder="1" applyAlignment="1">
      <alignment vertical="center"/>
    </xf>
    <xf numFmtId="0" fontId="8" fillId="0" borderId="22" xfId="0" applyFont="1" applyBorder="1" applyAlignment="1">
      <alignment horizontal="left" vertical="center" shrinkToFit="1"/>
    </xf>
    <xf numFmtId="0" fontId="8" fillId="0" borderId="47" xfId="0" applyFont="1" applyBorder="1" applyAlignment="1">
      <alignment horizontal="left" vertical="center" shrinkToFit="1"/>
    </xf>
    <xf numFmtId="0" fontId="8" fillId="0" borderId="23" xfId="0" applyFont="1" applyBorder="1" applyAlignment="1">
      <alignment horizontal="left" vertical="center" shrinkToFit="1"/>
    </xf>
    <xf numFmtId="0" fontId="8" fillId="0" borderId="46" xfId="0" applyFont="1" applyFill="1" applyBorder="1" applyAlignment="1">
      <alignment horizontal="left" vertical="center" shrinkToFit="1"/>
    </xf>
    <xf numFmtId="0" fontId="8" fillId="0" borderId="47" xfId="0" applyFont="1" applyFill="1" applyBorder="1" applyAlignment="1">
      <alignment horizontal="left" vertical="center" shrinkToFit="1"/>
    </xf>
    <xf numFmtId="0" fontId="8" fillId="0" borderId="23" xfId="0" applyFont="1" applyFill="1" applyBorder="1" applyAlignment="1">
      <alignment horizontal="left" vertical="center" shrinkToFit="1"/>
    </xf>
    <xf numFmtId="0" fontId="0" fillId="0" borderId="46" xfId="0" applyFill="1" applyBorder="1" applyAlignment="1">
      <alignment horizontal="left" vertical="center" shrinkToFit="1"/>
    </xf>
    <xf numFmtId="0" fontId="0" fillId="0" borderId="50" xfId="0" applyFill="1" applyBorder="1" applyAlignment="1">
      <alignment horizontal="left" vertical="center" shrinkToFit="1"/>
    </xf>
    <xf numFmtId="0" fontId="0" fillId="0" borderId="57" xfId="0" applyFill="1" applyBorder="1" applyAlignment="1">
      <alignment horizontal="center" vertical="center" wrapText="1"/>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0" fillId="0" borderId="38" xfId="0" applyFill="1" applyBorder="1" applyAlignment="1">
      <alignment horizontal="center" vertical="center"/>
    </xf>
    <xf numFmtId="0" fontId="0" fillId="0" borderId="17" xfId="0" applyFill="1" applyBorder="1" applyAlignment="1">
      <alignment horizontal="center" vertical="center"/>
    </xf>
    <xf numFmtId="0" fontId="0" fillId="0" borderId="49" xfId="0" applyFill="1" applyBorder="1" applyAlignment="1">
      <alignment horizontal="center" vertical="center"/>
    </xf>
    <xf numFmtId="0" fontId="0" fillId="0" borderId="44" xfId="0" applyFill="1" applyBorder="1" applyAlignment="1">
      <alignment horizontal="center" vertical="center"/>
    </xf>
    <xf numFmtId="0" fontId="0" fillId="0" borderId="29"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6" xfId="0" applyFont="1" applyFill="1" applyBorder="1" applyAlignment="1">
      <alignment horizontal="center" vertical="center"/>
    </xf>
    <xf numFmtId="0" fontId="20" fillId="6" borderId="5" xfId="0" applyFont="1" applyFill="1" applyBorder="1" applyAlignment="1">
      <alignment horizontal="center" vertical="top" wrapText="1"/>
    </xf>
    <xf numFmtId="0" fontId="5" fillId="0" borderId="12"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4" fillId="0" borderId="0" xfId="0" applyFont="1" applyAlignment="1">
      <alignment horizontal="center" vertical="center"/>
    </xf>
    <xf numFmtId="0" fontId="5" fillId="0" borderId="5" xfId="0" applyFont="1" applyBorder="1" applyAlignment="1">
      <alignment horizontal="center" vertical="center"/>
    </xf>
    <xf numFmtId="0" fontId="5" fillId="0" borderId="5" xfId="0" applyFont="1" applyFill="1" applyBorder="1" applyAlignment="1">
      <alignment horizontal="center" vertical="center" shrinkToFit="1"/>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20" fillId="0" borderId="9" xfId="0" applyFont="1" applyBorder="1" applyAlignment="1">
      <alignment horizontal="left" vertical="top" wrapText="1"/>
    </xf>
    <xf numFmtId="0" fontId="20" fillId="0" borderId="1" xfId="0" applyFont="1" applyBorder="1" applyAlignment="1">
      <alignment horizontal="left" vertical="top" wrapText="1"/>
    </xf>
    <xf numFmtId="0" fontId="20" fillId="0" borderId="2" xfId="0" applyFont="1" applyBorder="1" applyAlignment="1">
      <alignment horizontal="left" vertical="top" wrapText="1"/>
    </xf>
    <xf numFmtId="0" fontId="7" fillId="0" borderId="9" xfId="0" applyFont="1" applyBorder="1" applyAlignment="1">
      <alignment horizontal="left" vertical="top"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5" fillId="0" borderId="9" xfId="0" applyFont="1" applyBorder="1" applyAlignment="1">
      <alignment horizontal="center" vertical="center" wrapText="1"/>
    </xf>
    <xf numFmtId="0" fontId="5" fillId="0" borderId="40" xfId="0" applyFont="1" applyBorder="1" applyAlignment="1">
      <alignment horizontal="left" vertical="center"/>
    </xf>
    <xf numFmtId="0" fontId="5" fillId="0" borderId="42" xfId="0" applyFont="1" applyBorder="1" applyAlignment="1">
      <alignment horizontal="left" vertical="center"/>
    </xf>
    <xf numFmtId="0" fontId="5" fillId="0" borderId="20" xfId="0" applyFont="1" applyBorder="1" applyAlignment="1">
      <alignment horizontal="left" vertical="center"/>
    </xf>
    <xf numFmtId="0" fontId="5" fillId="0" borderId="39" xfId="0" applyFont="1" applyBorder="1" applyAlignment="1">
      <alignment horizontal="left" vertical="center"/>
    </xf>
    <xf numFmtId="0" fontId="5" fillId="0" borderId="1" xfId="0" applyFont="1" applyBorder="1" applyAlignment="1">
      <alignment horizontal="center" vertical="center" wrapText="1"/>
    </xf>
    <xf numFmtId="0" fontId="5" fillId="0" borderId="5" xfId="0" applyFont="1" applyBorder="1" applyAlignment="1">
      <alignment horizontal="center" vertical="center" shrinkToFit="1"/>
    </xf>
    <xf numFmtId="0" fontId="7" fillId="0" borderId="5" xfId="0" applyFont="1" applyBorder="1" applyAlignment="1">
      <alignment horizontal="left" vertical="top"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cellXfs>
  <cellStyles count="8">
    <cellStyle name="桁区切り" xfId="1" builtinId="6"/>
    <cellStyle name="桁区切り 3" xfId="6"/>
    <cellStyle name="標準" xfId="0" builtinId="0"/>
    <cellStyle name="標準 2" xfId="2"/>
    <cellStyle name="標準 2 2" xfId="3"/>
    <cellStyle name="標準 2 2 2" xfId="7"/>
    <cellStyle name="標準 2 3" xfId="5"/>
    <cellStyle name="標準 3" xfId="4"/>
  </cellStyles>
  <dxfs count="0"/>
  <tableStyles count="0" defaultTableStyle="TableStyleMedium9" defaultPivotStyle="PivotStyleLight16"/>
  <colors>
    <mruColors>
      <color rgb="FFFFCCFF"/>
      <color rgb="FFCC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コンボボックス用シート"/>
      <sheetName val="単価表一覧"/>
      <sheetName val="整理番号表"/>
      <sheetName val="機構P"/>
      <sheetName val="整理番号表（融資主体型補助事業）"/>
      <sheetName val="単価等"/>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6"/>
  <sheetViews>
    <sheetView view="pageBreakPreview" topLeftCell="A34" zoomScaleNormal="100" zoomScaleSheetLayoutView="100" workbookViewId="0">
      <selection activeCell="J7" sqref="J7"/>
    </sheetView>
  </sheetViews>
  <sheetFormatPr defaultRowHeight="13.5"/>
  <cols>
    <col min="1" max="3" width="2.625" customWidth="1"/>
    <col min="4" max="5" width="10.625" customWidth="1"/>
    <col min="6" max="6" width="3.625" customWidth="1"/>
    <col min="7" max="8" width="10.625" customWidth="1"/>
    <col min="9" max="9" width="10.625" style="169" customWidth="1"/>
    <col min="10" max="10" width="10.625" customWidth="1"/>
    <col min="11" max="11" width="8.625" customWidth="1"/>
    <col min="12" max="12" width="30.625" customWidth="1"/>
    <col min="13" max="13" width="5.625" customWidth="1"/>
  </cols>
  <sheetData>
    <row r="1" spans="1:16" ht="18" customHeight="1">
      <c r="A1" s="18" t="s">
        <v>96</v>
      </c>
      <c r="B1" s="19"/>
      <c r="C1" s="19"/>
      <c r="D1" s="19"/>
      <c r="E1" s="19"/>
      <c r="F1" s="20"/>
      <c r="O1" s="21"/>
    </row>
    <row r="2" spans="1:16" ht="14.25" thickBot="1">
      <c r="F2" s="27"/>
    </row>
    <row r="3" spans="1:16" ht="17.25" customHeight="1" thickBot="1">
      <c r="A3" s="207" t="s">
        <v>58</v>
      </c>
      <c r="B3" s="208"/>
      <c r="C3" s="208"/>
      <c r="D3" s="209"/>
      <c r="E3" s="210"/>
      <c r="F3" s="211"/>
      <c r="G3" s="211"/>
      <c r="H3" s="212"/>
      <c r="I3" s="48" t="s">
        <v>59</v>
      </c>
      <c r="J3" s="213"/>
      <c r="K3" s="214"/>
      <c r="L3" s="49"/>
      <c r="O3" s="21"/>
    </row>
    <row r="4" spans="1:16" ht="9.9499999999999993" customHeight="1" thickBot="1">
      <c r="F4" s="27"/>
    </row>
    <row r="5" spans="1:16">
      <c r="A5" s="50"/>
      <c r="B5" s="51"/>
      <c r="C5" s="51"/>
      <c r="D5" s="51"/>
      <c r="E5" s="51"/>
      <c r="F5" s="52"/>
      <c r="G5" s="53" t="s">
        <v>12</v>
      </c>
      <c r="H5" s="53" t="s">
        <v>13</v>
      </c>
      <c r="I5" s="53" t="s">
        <v>14</v>
      </c>
      <c r="J5" s="53" t="s">
        <v>60</v>
      </c>
      <c r="K5" s="53" t="s">
        <v>61</v>
      </c>
      <c r="L5" s="215" t="s">
        <v>62</v>
      </c>
    </row>
    <row r="6" spans="1:16">
      <c r="A6" s="54"/>
      <c r="B6" s="55"/>
      <c r="C6" s="55"/>
      <c r="D6" s="55"/>
      <c r="E6" s="55"/>
      <c r="F6" s="56"/>
      <c r="G6" s="201" t="s">
        <v>170</v>
      </c>
      <c r="H6" s="202" t="s">
        <v>171</v>
      </c>
      <c r="I6" s="202" t="s">
        <v>172</v>
      </c>
      <c r="J6" s="202" t="s">
        <v>173</v>
      </c>
      <c r="K6" s="57" t="s">
        <v>70</v>
      </c>
      <c r="L6" s="216"/>
    </row>
    <row r="7" spans="1:16">
      <c r="A7" s="54"/>
      <c r="B7" s="55"/>
      <c r="C7" s="55"/>
      <c r="D7" s="55"/>
      <c r="E7" s="55"/>
      <c r="F7" s="56"/>
      <c r="G7" s="57" t="s">
        <v>71</v>
      </c>
      <c r="H7" s="57" t="s">
        <v>72</v>
      </c>
      <c r="I7" s="57" t="s">
        <v>73</v>
      </c>
      <c r="J7" s="57" t="s">
        <v>74</v>
      </c>
      <c r="K7" s="58" t="s">
        <v>75</v>
      </c>
      <c r="L7" s="216"/>
    </row>
    <row r="8" spans="1:16" ht="27.95" customHeight="1" thickBot="1">
      <c r="A8" s="59" t="str">
        <f>+IF(G48=0,"①付加価値額（円）","①付加価値額（円/人）")</f>
        <v>①付加価値額（円）</v>
      </c>
      <c r="B8" s="60"/>
      <c r="C8" s="60"/>
      <c r="D8" s="60"/>
      <c r="E8" s="112"/>
      <c r="F8" s="113" t="s">
        <v>79</v>
      </c>
      <c r="G8" s="61">
        <f>IF(G48=0,+G10-G18+G46,+(G10-G18+G46)/G48)</f>
        <v>0</v>
      </c>
      <c r="H8" s="61" t="e">
        <f>IF(H48=0,+H10-H18+H46,+(H10-H18+H46)/H48)</f>
        <v>#DIV/0!</v>
      </c>
      <c r="I8" s="61" t="e">
        <f>IF(I48=0,+I10-I18+I46,+(I10-I18+I46)/I48)</f>
        <v>#DIV/0!</v>
      </c>
      <c r="J8" s="61" t="e">
        <f>IF(J48=0,+J10-J18+J46,+(J10-J18+J46)/J48)</f>
        <v>#DIV/0!</v>
      </c>
      <c r="K8" s="115" t="str">
        <f>IF(G8=0,"-",IF(G6="R3",+(J8-G8)/G8*100*3/4,+(J8-G8)/G8*100))</f>
        <v>-</v>
      </c>
      <c r="L8" s="62"/>
    </row>
    <row r="9" spans="1:16" ht="9.9499999999999993" customHeight="1" thickBot="1">
      <c r="A9" s="63"/>
      <c r="B9" s="64"/>
      <c r="C9" s="64"/>
      <c r="D9" s="64"/>
      <c r="E9" s="64"/>
      <c r="F9" s="64"/>
      <c r="G9" s="65"/>
      <c r="H9" s="65"/>
      <c r="I9" s="65"/>
      <c r="J9" s="65"/>
      <c r="K9" s="65"/>
      <c r="L9" s="66"/>
    </row>
    <row r="10" spans="1:16" ht="27.95" customHeight="1">
      <c r="A10" s="67" t="s">
        <v>87</v>
      </c>
      <c r="B10" s="141" t="s">
        <v>108</v>
      </c>
      <c r="C10" s="68"/>
      <c r="D10" s="68"/>
      <c r="E10" s="68"/>
      <c r="F10" s="142"/>
      <c r="G10" s="69">
        <f>G14-G15+G16</f>
        <v>0</v>
      </c>
      <c r="H10" s="69">
        <f t="shared" ref="H10:J10" si="0">H14-H15+H16</f>
        <v>0</v>
      </c>
      <c r="I10" s="69">
        <f t="shared" si="0"/>
        <v>0</v>
      </c>
      <c r="J10" s="69">
        <f t="shared" si="0"/>
        <v>0</v>
      </c>
      <c r="K10" s="116" t="str">
        <f t="shared" ref="K10:K50" si="1">IF(G10=0,"-",+(J10-G10)/G10*100)</f>
        <v>-</v>
      </c>
      <c r="L10" s="70"/>
    </row>
    <row r="11" spans="1:16" ht="27.95" customHeight="1">
      <c r="A11" s="71"/>
      <c r="B11" s="133" t="s">
        <v>81</v>
      </c>
      <c r="C11" s="134"/>
      <c r="D11" s="134"/>
      <c r="E11" s="134"/>
      <c r="F11" s="161">
        <v>1</v>
      </c>
      <c r="G11" s="72"/>
      <c r="H11" s="72">
        <f>販売計画!F46</f>
        <v>0</v>
      </c>
      <c r="I11" s="72">
        <f>販売計画!H46</f>
        <v>0</v>
      </c>
      <c r="J11" s="72">
        <f>販売計画!J46</f>
        <v>0</v>
      </c>
      <c r="K11" s="117" t="str">
        <f t="shared" si="1"/>
        <v>-</v>
      </c>
      <c r="L11" s="127" t="s">
        <v>56</v>
      </c>
      <c r="M11" t="s">
        <v>116</v>
      </c>
      <c r="P11" s="22"/>
    </row>
    <row r="12" spans="1:16" ht="27.95" customHeight="1">
      <c r="A12" s="71"/>
      <c r="B12" s="132" t="s">
        <v>82</v>
      </c>
      <c r="C12" s="137"/>
      <c r="D12" s="137"/>
      <c r="E12" s="137"/>
      <c r="F12" s="162">
        <v>2</v>
      </c>
      <c r="G12" s="75"/>
      <c r="H12" s="75">
        <f>販売計画!F27</f>
        <v>0</v>
      </c>
      <c r="I12" s="75">
        <f>販売計画!H27</f>
        <v>0</v>
      </c>
      <c r="J12" s="75">
        <f>販売計画!J27</f>
        <v>0</v>
      </c>
      <c r="K12" s="118" t="str">
        <f t="shared" si="1"/>
        <v>-</v>
      </c>
      <c r="L12" s="76"/>
      <c r="P12" s="22"/>
    </row>
    <row r="13" spans="1:16" ht="27.95" customHeight="1">
      <c r="A13" s="71"/>
      <c r="B13" s="133" t="s">
        <v>83</v>
      </c>
      <c r="C13" s="129"/>
      <c r="D13" s="73"/>
      <c r="E13" s="130"/>
      <c r="F13" s="162">
        <v>3</v>
      </c>
      <c r="G13" s="75">
        <f>雑収入明細!G14</f>
        <v>0</v>
      </c>
      <c r="H13" s="75">
        <f>雑収入明細!H14</f>
        <v>0</v>
      </c>
      <c r="I13" s="75">
        <f>雑収入明細!I14</f>
        <v>0</v>
      </c>
      <c r="J13" s="75">
        <f>雑収入明細!J14</f>
        <v>0</v>
      </c>
      <c r="K13" s="118" t="str">
        <f t="shared" si="1"/>
        <v>-</v>
      </c>
      <c r="L13" s="131" t="s">
        <v>95</v>
      </c>
      <c r="P13" s="22"/>
    </row>
    <row r="14" spans="1:16" ht="27.95" customHeight="1">
      <c r="A14" s="71"/>
      <c r="B14" s="223" t="s">
        <v>109</v>
      </c>
      <c r="C14" s="224"/>
      <c r="D14" s="224"/>
      <c r="E14" s="224"/>
      <c r="F14" s="162">
        <v>4</v>
      </c>
      <c r="G14" s="75">
        <f>SUM(G11:G13)</f>
        <v>0</v>
      </c>
      <c r="H14" s="75">
        <f t="shared" ref="H14:J14" si="2">SUM(H11:H13)</f>
        <v>0</v>
      </c>
      <c r="I14" s="75">
        <f t="shared" si="2"/>
        <v>0</v>
      </c>
      <c r="J14" s="75">
        <f t="shared" si="2"/>
        <v>0</v>
      </c>
      <c r="K14" s="118" t="str">
        <f t="shared" si="1"/>
        <v>-</v>
      </c>
      <c r="L14" s="131"/>
      <c r="M14" s="1"/>
      <c r="P14" s="22"/>
    </row>
    <row r="15" spans="1:16" ht="27.95" customHeight="1">
      <c r="A15" s="71"/>
      <c r="B15" s="217" t="s">
        <v>86</v>
      </c>
      <c r="C15" s="218"/>
      <c r="D15" s="219"/>
      <c r="E15" s="139" t="s">
        <v>84</v>
      </c>
      <c r="F15" s="162">
        <v>5</v>
      </c>
      <c r="G15" s="75"/>
      <c r="H15" s="75"/>
      <c r="I15" s="75"/>
      <c r="J15" s="75"/>
      <c r="K15" s="118" t="str">
        <f t="shared" si="1"/>
        <v>-</v>
      </c>
      <c r="L15" s="126"/>
      <c r="P15" s="22"/>
    </row>
    <row r="16" spans="1:16" ht="27.95" customHeight="1" thickBot="1">
      <c r="A16" s="77"/>
      <c r="B16" s="220"/>
      <c r="C16" s="221"/>
      <c r="D16" s="222"/>
      <c r="E16" s="140" t="s">
        <v>85</v>
      </c>
      <c r="F16" s="163">
        <v>6</v>
      </c>
      <c r="G16" s="136"/>
      <c r="H16" s="136"/>
      <c r="I16" s="136"/>
      <c r="J16" s="136"/>
      <c r="K16" s="138" t="str">
        <f t="shared" si="1"/>
        <v>-</v>
      </c>
      <c r="L16" s="78"/>
      <c r="P16" s="22"/>
    </row>
    <row r="17" spans="1:13" ht="9.9499999999999993" customHeight="1" thickBot="1">
      <c r="A17" s="63"/>
      <c r="B17" s="64"/>
      <c r="C17" s="64"/>
      <c r="D17" s="64"/>
      <c r="E17" s="64"/>
      <c r="F17" s="64"/>
      <c r="G17" s="65"/>
      <c r="H17" s="65"/>
      <c r="I17" s="65"/>
      <c r="J17" s="65"/>
      <c r="K17" s="65"/>
      <c r="L17" s="66"/>
    </row>
    <row r="18" spans="1:13" ht="27.95" customHeight="1">
      <c r="A18" s="79" t="s">
        <v>111</v>
      </c>
      <c r="B18" s="166" t="s">
        <v>112</v>
      </c>
      <c r="C18" s="80"/>
      <c r="D18" s="80"/>
      <c r="E18" s="80"/>
      <c r="F18" s="81"/>
      <c r="G18" s="82">
        <f>G42+G43-G44</f>
        <v>0</v>
      </c>
      <c r="H18" s="82" t="e">
        <f t="shared" ref="H18:J18" si="3">H42+H43-H44</f>
        <v>#DIV/0!</v>
      </c>
      <c r="I18" s="82" t="e">
        <f t="shared" si="3"/>
        <v>#DIV/0!</v>
      </c>
      <c r="J18" s="82" t="e">
        <f t="shared" si="3"/>
        <v>#DIV/0!</v>
      </c>
      <c r="K18" s="119" t="str">
        <f t="shared" si="1"/>
        <v>-</v>
      </c>
      <c r="L18" s="83"/>
    </row>
    <row r="19" spans="1:13" ht="27.95" customHeight="1">
      <c r="A19" s="84"/>
      <c r="B19" s="85" t="s">
        <v>15</v>
      </c>
      <c r="C19" s="86"/>
      <c r="D19" s="86"/>
      <c r="E19" s="26"/>
      <c r="F19" s="87">
        <v>7</v>
      </c>
      <c r="G19" s="23"/>
      <c r="H19" s="23"/>
      <c r="I19" s="23"/>
      <c r="J19" s="23"/>
      <c r="K19" s="120" t="str">
        <f>IF(G19=0,"-",+(J19-G19)/G19*100)</f>
        <v>-</v>
      </c>
      <c r="L19" s="88"/>
      <c r="M19" t="s">
        <v>63</v>
      </c>
    </row>
    <row r="20" spans="1:13" ht="27.95" customHeight="1">
      <c r="A20" s="84"/>
      <c r="B20" s="89" t="s">
        <v>76</v>
      </c>
      <c r="C20" s="90"/>
      <c r="D20" s="90"/>
      <c r="E20" s="91"/>
      <c r="F20" s="92">
        <v>8</v>
      </c>
      <c r="G20" s="93"/>
      <c r="H20" s="93" t="e">
        <f>$G20/販売計画!$D$50*販売計画!F$50</f>
        <v>#DIV/0!</v>
      </c>
      <c r="I20" s="93" t="e">
        <f>$G20/販売計画!$D$50*販売計画!H$50</f>
        <v>#DIV/0!</v>
      </c>
      <c r="J20" s="93" t="e">
        <f>$G20/販売計画!$D$50*販売計画!J$50</f>
        <v>#DIV/0!</v>
      </c>
      <c r="K20" s="121" t="str">
        <f t="shared" si="1"/>
        <v>-</v>
      </c>
      <c r="L20" s="94"/>
    </row>
    <row r="21" spans="1:13" ht="27.95" customHeight="1">
      <c r="A21" s="84"/>
      <c r="B21" s="89" t="s">
        <v>97</v>
      </c>
      <c r="C21" s="90"/>
      <c r="D21" s="86"/>
      <c r="E21" s="91"/>
      <c r="F21" s="92">
        <v>9</v>
      </c>
      <c r="G21" s="93"/>
      <c r="H21" s="93"/>
      <c r="I21" s="93"/>
      <c r="J21" s="93"/>
      <c r="K21" s="121" t="str">
        <f t="shared" si="1"/>
        <v>-</v>
      </c>
      <c r="L21" s="94"/>
    </row>
    <row r="22" spans="1:13" ht="27.95" customHeight="1">
      <c r="A22" s="84"/>
      <c r="B22" s="89" t="s">
        <v>16</v>
      </c>
      <c r="C22" s="90"/>
      <c r="D22" s="90"/>
      <c r="E22" s="91"/>
      <c r="F22" s="92">
        <v>10</v>
      </c>
      <c r="G22" s="93"/>
      <c r="H22" s="93" t="e">
        <f>$G22/販売計画!$D$50*販売計画!F$50</f>
        <v>#DIV/0!</v>
      </c>
      <c r="I22" s="93" t="e">
        <f>$G22/販売計画!$D$50*販売計画!H$50</f>
        <v>#DIV/0!</v>
      </c>
      <c r="J22" s="93" t="e">
        <f>$G22/販売計画!$D$50*販売計画!J$50</f>
        <v>#DIV/0!</v>
      </c>
      <c r="K22" s="121" t="str">
        <f t="shared" si="1"/>
        <v>-</v>
      </c>
      <c r="L22" s="94"/>
      <c r="M22" s="22"/>
    </row>
    <row r="23" spans="1:13" ht="27.95" customHeight="1">
      <c r="A23" s="84"/>
      <c r="B23" s="89" t="s">
        <v>98</v>
      </c>
      <c r="C23" s="90"/>
      <c r="D23" s="86"/>
      <c r="E23" s="91"/>
      <c r="F23" s="92">
        <v>11</v>
      </c>
      <c r="G23" s="93"/>
      <c r="H23" s="93"/>
      <c r="I23" s="93"/>
      <c r="J23" s="93"/>
      <c r="K23" s="121" t="str">
        <f t="shared" si="1"/>
        <v>-</v>
      </c>
      <c r="L23" s="94"/>
      <c r="M23" s="22"/>
    </row>
    <row r="24" spans="1:13" ht="27.95" customHeight="1">
      <c r="A24" s="84"/>
      <c r="B24" s="89" t="s">
        <v>19</v>
      </c>
      <c r="C24" s="90"/>
      <c r="D24" s="90"/>
      <c r="E24" s="91"/>
      <c r="F24" s="92">
        <v>12</v>
      </c>
      <c r="G24" s="93"/>
      <c r="H24" s="93" t="e">
        <f>$G24/販売計画!$D50*販売計画!F50</f>
        <v>#DIV/0!</v>
      </c>
      <c r="I24" s="93" t="e">
        <f>$G24/販売計画!$D50*販売計画!H50</f>
        <v>#DIV/0!</v>
      </c>
      <c r="J24" s="93" t="e">
        <f>$G24/販売計画!$D50*販売計画!J50</f>
        <v>#DIV/0!</v>
      </c>
      <c r="K24" s="121" t="str">
        <f t="shared" si="1"/>
        <v>-</v>
      </c>
      <c r="L24" s="94"/>
      <c r="M24" s="22"/>
    </row>
    <row r="25" spans="1:13" ht="27.95" customHeight="1">
      <c r="A25" s="84"/>
      <c r="B25" s="89" t="s">
        <v>99</v>
      </c>
      <c r="C25" s="90"/>
      <c r="D25" s="90"/>
      <c r="E25" s="91"/>
      <c r="F25" s="92">
        <v>13</v>
      </c>
      <c r="G25" s="93"/>
      <c r="H25" s="93" t="e">
        <f>$G25/販売計画!$D$50*販売計画!F$50</f>
        <v>#DIV/0!</v>
      </c>
      <c r="I25" s="93" t="e">
        <f>$G25/販売計画!$D$50*販売計画!H$50</f>
        <v>#DIV/0!</v>
      </c>
      <c r="J25" s="93" t="e">
        <f>$G25/販売計画!$D$50*販売計画!J$50</f>
        <v>#DIV/0!</v>
      </c>
      <c r="K25" s="121" t="str">
        <f t="shared" si="1"/>
        <v>-</v>
      </c>
      <c r="L25" s="94"/>
    </row>
    <row r="26" spans="1:13" ht="27.95" customHeight="1">
      <c r="A26" s="84"/>
      <c r="B26" s="89" t="s">
        <v>17</v>
      </c>
      <c r="C26" s="90"/>
      <c r="D26" s="86"/>
      <c r="E26" s="26"/>
      <c r="F26" s="87">
        <v>14</v>
      </c>
      <c r="G26" s="23"/>
      <c r="H26" s="93" t="e">
        <f>$G26/販売計画!$D$50*販売計画!F$50</f>
        <v>#DIV/0!</v>
      </c>
      <c r="I26" s="93" t="e">
        <f>$G26/販売計画!$D$50*販売計画!H$50</f>
        <v>#DIV/0!</v>
      </c>
      <c r="J26" s="93" t="e">
        <f>$G26/販売計画!$D$50*販売計画!J$50</f>
        <v>#DIV/0!</v>
      </c>
      <c r="K26" s="120" t="str">
        <f>IF(G26=0,"-",+(J26-G26)/G26*100)</f>
        <v>-</v>
      </c>
      <c r="L26" s="88"/>
    </row>
    <row r="27" spans="1:13" ht="27.95" customHeight="1">
      <c r="A27" s="84"/>
      <c r="B27" s="89" t="s">
        <v>20</v>
      </c>
      <c r="C27" s="90"/>
      <c r="D27" s="86"/>
      <c r="E27" s="26"/>
      <c r="F27" s="87">
        <v>15</v>
      </c>
      <c r="G27" s="23"/>
      <c r="H27" s="93" t="e">
        <f>$G27/販売計画!$D$50*販売計画!F$50</f>
        <v>#DIV/0!</v>
      </c>
      <c r="I27" s="93" t="e">
        <f>$G27/販売計画!$D$50*販売計画!H$50</f>
        <v>#DIV/0!</v>
      </c>
      <c r="J27" s="93" t="e">
        <f>$G27/販売計画!$D$50*販売計画!J$50</f>
        <v>#DIV/0!</v>
      </c>
      <c r="K27" s="120" t="str">
        <f>IF(G27=0,"-",+(J27-G27)/G27*100)</f>
        <v>-</v>
      </c>
      <c r="L27" s="88"/>
    </row>
    <row r="28" spans="1:13" ht="27.95" customHeight="1">
      <c r="A28" s="84"/>
      <c r="B28" s="89" t="s">
        <v>18</v>
      </c>
      <c r="C28" s="90"/>
      <c r="D28" s="90"/>
      <c r="E28" s="91"/>
      <c r="F28" s="92">
        <v>16</v>
      </c>
      <c r="G28" s="93"/>
      <c r="H28" s="93" t="e">
        <f>$G28/販売計画!$D$50*販売計画!F$50</f>
        <v>#DIV/0!</v>
      </c>
      <c r="I28" s="93" t="e">
        <f>$G28/販売計画!$D$50*販売計画!H$50</f>
        <v>#DIV/0!</v>
      </c>
      <c r="J28" s="93" t="e">
        <f>$G28/販売計画!$D$50*販売計画!J$50</f>
        <v>#DIV/0!</v>
      </c>
      <c r="K28" s="121" t="str">
        <f t="shared" si="1"/>
        <v>-</v>
      </c>
      <c r="L28" s="94"/>
    </row>
    <row r="29" spans="1:13" ht="27.95" customHeight="1">
      <c r="A29" s="84"/>
      <c r="B29" s="85" t="s">
        <v>64</v>
      </c>
      <c r="C29" s="86"/>
      <c r="D29" s="86"/>
      <c r="E29" s="26"/>
      <c r="F29" s="87">
        <v>17</v>
      </c>
      <c r="G29" s="23"/>
      <c r="H29" s="93" t="e">
        <f>$G29/販売計画!$D$50*販売計画!F$50</f>
        <v>#DIV/0!</v>
      </c>
      <c r="I29" s="93" t="e">
        <f>$G29/販売計画!$D$50*販売計画!H$50</f>
        <v>#DIV/0!</v>
      </c>
      <c r="J29" s="93" t="e">
        <f>$G29/販売計画!$D$50*販売計画!J$50</f>
        <v>#DIV/0!</v>
      </c>
      <c r="K29" s="120" t="str">
        <f>IF(G29=0,"-",+(J29-G29)/G29*100)</f>
        <v>-</v>
      </c>
      <c r="L29" s="88"/>
      <c r="M29" s="22"/>
    </row>
    <row r="30" spans="1:13" ht="27.95" customHeight="1">
      <c r="A30" s="84"/>
      <c r="B30" s="89" t="s">
        <v>22</v>
      </c>
      <c r="C30" s="90"/>
      <c r="D30" s="90"/>
      <c r="E30" s="91"/>
      <c r="F30" s="92">
        <v>18</v>
      </c>
      <c r="G30" s="93"/>
      <c r="H30" s="93" t="e">
        <f>$G30/販売計画!$D$50*販売計画!F$50</f>
        <v>#DIV/0!</v>
      </c>
      <c r="I30" s="93" t="e">
        <f>$G30/販売計画!$D$50*販売計画!H$50</f>
        <v>#DIV/0!</v>
      </c>
      <c r="J30" s="93" t="e">
        <f>$G30/販売計画!$D$50*販売計画!J$50</f>
        <v>#DIV/0!</v>
      </c>
      <c r="K30" s="121" t="str">
        <f t="shared" si="1"/>
        <v>-</v>
      </c>
      <c r="L30" s="94"/>
      <c r="M30" s="22"/>
    </row>
    <row r="31" spans="1:13" ht="27.95" customHeight="1">
      <c r="A31" s="84"/>
      <c r="B31" s="85" t="s">
        <v>11</v>
      </c>
      <c r="C31" s="86"/>
      <c r="D31" s="86"/>
      <c r="E31" s="26"/>
      <c r="F31" s="87">
        <v>19</v>
      </c>
      <c r="G31" s="23"/>
      <c r="H31" s="95"/>
      <c r="I31" s="95"/>
      <c r="J31" s="95"/>
      <c r="K31" s="120" t="str">
        <f>IF(G31=0,"-",+(J31-G31)/G31*100)</f>
        <v>-</v>
      </c>
      <c r="L31" s="88"/>
      <c r="M31" t="s">
        <v>80</v>
      </c>
    </row>
    <row r="32" spans="1:13" ht="27.95" customHeight="1">
      <c r="A32" s="84"/>
      <c r="B32" s="89" t="s">
        <v>57</v>
      </c>
      <c r="C32" s="90"/>
      <c r="D32" s="90"/>
      <c r="E32" s="91"/>
      <c r="F32" s="92">
        <v>20</v>
      </c>
      <c r="G32" s="96"/>
      <c r="H32" s="93"/>
      <c r="I32" s="93"/>
      <c r="J32" s="93"/>
      <c r="K32" s="121" t="str">
        <f>IF(G32=0,"-",+(J32-G32)/G32*100)</f>
        <v>-</v>
      </c>
      <c r="L32" s="94"/>
      <c r="M32" s="22" t="s">
        <v>119</v>
      </c>
    </row>
    <row r="33" spans="1:13" ht="27.95" customHeight="1">
      <c r="A33" s="84"/>
      <c r="B33" s="89" t="s">
        <v>65</v>
      </c>
      <c r="C33" s="90"/>
      <c r="D33" s="90"/>
      <c r="E33" s="91"/>
      <c r="F33" s="92">
        <v>21</v>
      </c>
      <c r="G33" s="93"/>
      <c r="H33" s="93"/>
      <c r="I33" s="93"/>
      <c r="J33" s="93"/>
      <c r="K33" s="121" t="str">
        <f t="shared" si="1"/>
        <v>-</v>
      </c>
      <c r="L33" s="94"/>
      <c r="M33" s="22"/>
    </row>
    <row r="34" spans="1:13" ht="27.95" customHeight="1">
      <c r="A34" s="84"/>
      <c r="B34" s="89" t="s">
        <v>100</v>
      </c>
      <c r="C34" s="90"/>
      <c r="D34" s="86"/>
      <c r="E34" s="91"/>
      <c r="F34" s="92">
        <v>22</v>
      </c>
      <c r="G34" s="93"/>
      <c r="H34" s="93" t="e">
        <f>$G34/販売計画!$D$50*販売計画!F$50</f>
        <v>#DIV/0!</v>
      </c>
      <c r="I34" s="93" t="e">
        <f>$G34/販売計画!$D$50*販売計画!H$50</f>
        <v>#DIV/0!</v>
      </c>
      <c r="J34" s="93" t="e">
        <f>$G34/販売計画!$D$50*販売計画!J$50</f>
        <v>#DIV/0!</v>
      </c>
      <c r="K34" s="121" t="str">
        <f>IF(G34=0,"-",+(J34-G34)/G34*100)</f>
        <v>-</v>
      </c>
      <c r="L34" s="94"/>
      <c r="M34" s="22"/>
    </row>
    <row r="35" spans="1:13" ht="27.95" customHeight="1">
      <c r="A35" s="84"/>
      <c r="B35" s="89" t="s">
        <v>21</v>
      </c>
      <c r="C35" s="90"/>
      <c r="D35" s="90"/>
      <c r="E35" s="91"/>
      <c r="F35" s="92">
        <v>23</v>
      </c>
      <c r="G35" s="96"/>
      <c r="H35" s="93"/>
      <c r="I35" s="93"/>
      <c r="J35" s="93"/>
      <c r="K35" s="121" t="str">
        <f t="shared" si="1"/>
        <v>-</v>
      </c>
      <c r="L35" s="94"/>
      <c r="M35" t="s">
        <v>120</v>
      </c>
    </row>
    <row r="36" spans="1:13" ht="27.95" customHeight="1">
      <c r="A36" s="84"/>
      <c r="B36" s="89" t="s">
        <v>23</v>
      </c>
      <c r="C36" s="90"/>
      <c r="D36" s="90"/>
      <c r="E36" s="91"/>
      <c r="F36" s="92">
        <v>24</v>
      </c>
      <c r="G36" s="93"/>
      <c r="H36" s="93" t="e">
        <f>$G36/販売計画!$D$50*販売計画!F$50</f>
        <v>#DIV/0!</v>
      </c>
      <c r="I36" s="93" t="e">
        <f>$G36/販売計画!$D$50*販売計画!H$50</f>
        <v>#DIV/0!</v>
      </c>
      <c r="J36" s="93" t="e">
        <f>$G36/販売計画!$D$50*販売計画!J$50</f>
        <v>#DIV/0!</v>
      </c>
      <c r="K36" s="121" t="str">
        <f t="shared" si="1"/>
        <v>-</v>
      </c>
      <c r="L36" s="94"/>
    </row>
    <row r="37" spans="1:13" ht="27.95" customHeight="1">
      <c r="A37" s="84"/>
      <c r="B37" s="89" t="s">
        <v>117</v>
      </c>
      <c r="C37" s="90"/>
      <c r="D37" s="90"/>
      <c r="E37" s="91"/>
      <c r="F37" s="92">
        <v>25</v>
      </c>
      <c r="G37" s="93"/>
      <c r="H37" s="93" t="e">
        <f>$G37/販売計画!$D$50*販売計画!F$50</f>
        <v>#DIV/0!</v>
      </c>
      <c r="I37" s="93" t="e">
        <f>$G37/販売計画!$D$50*販売計画!H$50</f>
        <v>#DIV/0!</v>
      </c>
      <c r="J37" s="93" t="e">
        <f>$G37/販売計画!$D$50*販売計画!J$50</f>
        <v>#DIV/0!</v>
      </c>
      <c r="K37" s="121" t="str">
        <f t="shared" si="1"/>
        <v>-</v>
      </c>
      <c r="L37" s="94"/>
      <c r="M37" s="22"/>
    </row>
    <row r="38" spans="1:13" ht="27.95" customHeight="1">
      <c r="A38" s="84"/>
      <c r="B38" s="89" t="s">
        <v>118</v>
      </c>
      <c r="C38" s="90"/>
      <c r="D38" s="90"/>
      <c r="E38" s="91"/>
      <c r="F38" s="92">
        <v>26</v>
      </c>
      <c r="G38" s="93"/>
      <c r="H38" s="93" t="e">
        <f>$G38/販売計画!$D$50*販売計画!F$50</f>
        <v>#DIV/0!</v>
      </c>
      <c r="I38" s="93" t="e">
        <f>$G38/販売計画!$D$50*販売計画!H$50</f>
        <v>#DIV/0!</v>
      </c>
      <c r="J38" s="93" t="e">
        <f>$G38/販売計画!$D$50*販売計画!J$50</f>
        <v>#DIV/0!</v>
      </c>
      <c r="K38" s="121" t="str">
        <f t="shared" si="1"/>
        <v>-</v>
      </c>
      <c r="L38" s="94"/>
      <c r="M38" s="22"/>
    </row>
    <row r="39" spans="1:13" ht="27.95" customHeight="1">
      <c r="A39" s="84"/>
      <c r="B39" s="89" t="s">
        <v>103</v>
      </c>
      <c r="C39" s="90"/>
      <c r="D39" s="90"/>
      <c r="E39" s="91"/>
      <c r="F39" s="92">
        <v>27</v>
      </c>
      <c r="G39" s="93"/>
      <c r="H39" s="93"/>
      <c r="I39" s="93"/>
      <c r="J39" s="93"/>
      <c r="K39" s="121" t="str">
        <f t="shared" si="1"/>
        <v>-</v>
      </c>
      <c r="L39" s="94"/>
      <c r="M39" s="22"/>
    </row>
    <row r="40" spans="1:13" ht="27.95" customHeight="1">
      <c r="A40" s="84"/>
      <c r="B40" s="89" t="s">
        <v>104</v>
      </c>
      <c r="C40" s="90"/>
      <c r="D40" s="86"/>
      <c r="E40" s="91"/>
      <c r="F40" s="92">
        <v>28</v>
      </c>
      <c r="G40" s="93"/>
      <c r="H40" s="93"/>
      <c r="I40" s="93"/>
      <c r="J40" s="93"/>
      <c r="K40" s="121" t="str">
        <f t="shared" si="1"/>
        <v>-</v>
      </c>
      <c r="L40" s="94"/>
      <c r="M40" s="22"/>
    </row>
    <row r="41" spans="1:13" ht="27.95" customHeight="1">
      <c r="A41" s="84"/>
      <c r="B41" s="85" t="s">
        <v>102</v>
      </c>
      <c r="C41" s="86"/>
      <c r="D41" s="86"/>
      <c r="E41" s="26"/>
      <c r="F41" s="87">
        <v>29</v>
      </c>
      <c r="G41" s="23"/>
      <c r="H41" s="93" t="e">
        <f>$G41/販売計画!$D$50*販売計画!F$50</f>
        <v>#DIV/0!</v>
      </c>
      <c r="I41" s="93" t="e">
        <f>$G41/販売計画!$D$50*販売計画!H$50</f>
        <v>#DIV/0!</v>
      </c>
      <c r="J41" s="93" t="e">
        <f>$G41/販売計画!$D$50*販売計画!J$50</f>
        <v>#DIV/0!</v>
      </c>
      <c r="K41" s="120" t="str">
        <f t="shared" si="1"/>
        <v>-</v>
      </c>
      <c r="L41" s="88"/>
      <c r="M41" s="22"/>
    </row>
    <row r="42" spans="1:13" ht="27.95" customHeight="1">
      <c r="A42" s="84"/>
      <c r="B42" s="231" t="s">
        <v>110</v>
      </c>
      <c r="C42" s="232"/>
      <c r="D42" s="232"/>
      <c r="E42" s="233"/>
      <c r="F42" s="87">
        <v>30</v>
      </c>
      <c r="G42" s="23">
        <f>SUM(G19:G41)</f>
        <v>0</v>
      </c>
      <c r="H42" s="95" t="e">
        <f>SUM(H19:H41)</f>
        <v>#DIV/0!</v>
      </c>
      <c r="I42" s="95" t="e">
        <f t="shared" ref="I42:J42" si="4">SUM(I19:I41)</f>
        <v>#DIV/0!</v>
      </c>
      <c r="J42" s="95" t="e">
        <f t="shared" si="4"/>
        <v>#DIV/0!</v>
      </c>
      <c r="K42" s="120" t="str">
        <f t="shared" si="1"/>
        <v>-</v>
      </c>
      <c r="L42" s="88"/>
      <c r="M42" s="22"/>
    </row>
    <row r="43" spans="1:13" ht="27.95" customHeight="1">
      <c r="A43" s="84"/>
      <c r="B43" s="225" t="s">
        <v>101</v>
      </c>
      <c r="C43" s="226"/>
      <c r="D43" s="227"/>
      <c r="E43" s="164" t="s">
        <v>84</v>
      </c>
      <c r="F43" s="87">
        <v>31</v>
      </c>
      <c r="G43" s="23"/>
      <c r="H43" s="95"/>
      <c r="I43" s="95"/>
      <c r="J43" s="95"/>
      <c r="K43" s="120" t="str">
        <f t="shared" si="1"/>
        <v>-</v>
      </c>
      <c r="L43" s="88"/>
      <c r="M43" s="22"/>
    </row>
    <row r="44" spans="1:13" ht="27.95" customHeight="1" thickBot="1">
      <c r="A44" s="97"/>
      <c r="B44" s="228"/>
      <c r="C44" s="229"/>
      <c r="D44" s="230"/>
      <c r="E44" s="165" t="s">
        <v>85</v>
      </c>
      <c r="F44" s="98">
        <v>32</v>
      </c>
      <c r="G44" s="99"/>
      <c r="H44" s="100"/>
      <c r="I44" s="100"/>
      <c r="J44" s="100"/>
      <c r="K44" s="122" t="str">
        <f t="shared" si="1"/>
        <v>-</v>
      </c>
      <c r="L44" s="101"/>
    </row>
    <row r="45" spans="1:13" ht="9.9499999999999993" customHeight="1" thickBot="1">
      <c r="A45" s="63"/>
      <c r="B45" s="64"/>
      <c r="C45" s="64"/>
      <c r="D45" s="64"/>
      <c r="E45" s="64"/>
      <c r="F45" s="64"/>
      <c r="G45" s="65"/>
      <c r="H45" s="65"/>
      <c r="I45" s="65"/>
      <c r="J45" s="65"/>
      <c r="K45" s="65"/>
      <c r="L45" s="66"/>
    </row>
    <row r="46" spans="1:13" ht="27.95" customHeight="1" thickBot="1">
      <c r="A46" s="102" t="s">
        <v>107</v>
      </c>
      <c r="B46" s="103"/>
      <c r="C46" s="103"/>
      <c r="D46" s="103"/>
      <c r="E46" s="104"/>
      <c r="F46" s="105"/>
      <c r="G46" s="106">
        <f>IF(G33=0,,+G33)</f>
        <v>0</v>
      </c>
      <c r="H46" s="106">
        <f>IF(H33=0,,+H33)</f>
        <v>0</v>
      </c>
      <c r="I46" s="106">
        <f>IF(I33=0,,+I33)</f>
        <v>0</v>
      </c>
      <c r="J46" s="106">
        <f>IF(J33=0,,+J33)</f>
        <v>0</v>
      </c>
      <c r="K46" s="123" t="str">
        <f t="shared" ref="K46" si="5">IF(G46=0,"-",+(J46-G46)/G46*100)</f>
        <v>-</v>
      </c>
      <c r="L46" s="107"/>
    </row>
    <row r="47" spans="1:13" ht="9.9499999999999993" customHeight="1" thickBot="1">
      <c r="A47" s="63"/>
      <c r="B47" s="64"/>
      <c r="C47" s="64"/>
      <c r="D47" s="64"/>
      <c r="E47" s="64"/>
      <c r="F47" s="64"/>
      <c r="G47" s="65"/>
      <c r="H47" s="65"/>
      <c r="I47" s="65"/>
      <c r="J47" s="65"/>
      <c r="K47" s="65"/>
      <c r="L47" s="66"/>
    </row>
    <row r="48" spans="1:13" ht="27.95" customHeight="1" thickBot="1">
      <c r="A48" s="108" t="s">
        <v>66</v>
      </c>
      <c r="B48" s="64"/>
      <c r="C48" s="64"/>
      <c r="D48" s="64"/>
      <c r="E48" s="205" t="s">
        <v>67</v>
      </c>
      <c r="F48" s="206"/>
      <c r="G48" s="109"/>
      <c r="H48" s="109"/>
      <c r="I48" s="109"/>
      <c r="J48" s="109"/>
      <c r="K48" s="109" t="str">
        <f t="shared" ref="K48" si="6">IF(G48=0,"-",+(J48-G48)/G48*100)</f>
        <v>-</v>
      </c>
      <c r="L48" s="107"/>
    </row>
    <row r="49" spans="1:12" ht="9.9499999999999993" hidden="1" customHeight="1" thickBot="1">
      <c r="A49" s="63"/>
      <c r="B49" s="64"/>
      <c r="C49" s="64"/>
      <c r="D49" s="64"/>
      <c r="E49" s="64"/>
      <c r="F49" s="64"/>
      <c r="G49" s="65"/>
      <c r="H49" s="65"/>
      <c r="I49" s="65"/>
      <c r="J49" s="65"/>
      <c r="K49" s="65"/>
      <c r="L49" s="66"/>
    </row>
    <row r="50" spans="1:12" ht="30" hidden="1" customHeight="1" thickBot="1">
      <c r="A50" s="108" t="s">
        <v>77</v>
      </c>
      <c r="B50" s="64"/>
      <c r="C50" s="64"/>
      <c r="D50" s="64"/>
      <c r="E50" s="64" t="s">
        <v>78</v>
      </c>
      <c r="F50" s="111"/>
      <c r="G50" s="110">
        <f>+G10-G18</f>
        <v>0</v>
      </c>
      <c r="H50" s="110" t="e">
        <f>+H10-H18</f>
        <v>#DIV/0!</v>
      </c>
      <c r="I50" s="110" t="e">
        <f>+I10-I18</f>
        <v>#DIV/0!</v>
      </c>
      <c r="J50" s="110" t="e">
        <f>+J10-J18</f>
        <v>#DIV/0!</v>
      </c>
      <c r="K50" s="110" t="str">
        <f t="shared" si="1"/>
        <v>-</v>
      </c>
      <c r="L50" s="107"/>
    </row>
    <row r="51" spans="1:12" ht="15" customHeight="1">
      <c r="A51" t="s">
        <v>68</v>
      </c>
    </row>
    <row r="52" spans="1:12" ht="15" customHeight="1">
      <c r="A52" t="s">
        <v>105</v>
      </c>
    </row>
    <row r="53" spans="1:12" ht="15" customHeight="1">
      <c r="A53" s="160" t="s">
        <v>113</v>
      </c>
    </row>
    <row r="54" spans="1:12" ht="15" customHeight="1">
      <c r="A54" s="1" t="s">
        <v>106</v>
      </c>
    </row>
    <row r="55" spans="1:12" ht="15" customHeight="1">
      <c r="A55" s="1" t="s">
        <v>69</v>
      </c>
    </row>
    <row r="56" spans="1:12" ht="18" customHeight="1">
      <c r="A56" s="25"/>
    </row>
  </sheetData>
  <mergeCells count="9">
    <mergeCell ref="E48:F48"/>
    <mergeCell ref="A3:D3"/>
    <mergeCell ref="E3:H3"/>
    <mergeCell ref="J3:K3"/>
    <mergeCell ref="L5:L7"/>
    <mergeCell ref="B15:D16"/>
    <mergeCell ref="B14:E14"/>
    <mergeCell ref="B43:D44"/>
    <mergeCell ref="B42:E42"/>
  </mergeCells>
  <phoneticPr fontId="1"/>
  <dataValidations count="1">
    <dataValidation type="decimal" operator="greaterThanOrEqual" allowBlank="1" showInputMessage="1" showErrorMessage="1" sqref="G48:J48 G46:J46">
      <formula1>1</formula1>
    </dataValidation>
  </dataValidations>
  <pageMargins left="0.70866141732283472" right="0.70866141732283472" top="0.74803149606299213" bottom="0.74803149606299213" header="0.31496062992125984" footer="0.31496062992125984"/>
  <pageSetup paperSize="9" scale="64"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3"/>
  <sheetViews>
    <sheetView view="pageBreakPreview" zoomScaleNormal="100" zoomScaleSheetLayoutView="100" workbookViewId="0">
      <selection activeCell="J5" sqref="J5"/>
    </sheetView>
  </sheetViews>
  <sheetFormatPr defaultColWidth="9" defaultRowHeight="13.5"/>
  <cols>
    <col min="1" max="1" width="10.625" style="2" customWidth="1"/>
    <col min="2" max="2" width="9.625" style="2" customWidth="1"/>
    <col min="3" max="3" width="8.25" style="2" bestFit="1" customWidth="1"/>
    <col min="4" max="4" width="10.625" style="2" customWidth="1"/>
    <col min="5" max="5" width="6.625" style="2" customWidth="1"/>
    <col min="6" max="6" width="11.25" style="2" customWidth="1"/>
    <col min="7" max="7" width="6.625" style="2" customWidth="1"/>
    <col min="8" max="8" width="10.625" style="2" customWidth="1"/>
    <col min="9" max="9" width="6.625" style="2" customWidth="1"/>
    <col min="10" max="10" width="10.625" style="2" customWidth="1"/>
    <col min="11" max="11" width="6.625" style="2" customWidth="1"/>
    <col min="12" max="12" width="18.625" style="2" customWidth="1"/>
    <col min="13" max="16384" width="9" style="2"/>
  </cols>
  <sheetData>
    <row r="1" spans="1:13" ht="18.75">
      <c r="A1" s="241" t="s">
        <v>128</v>
      </c>
      <c r="B1" s="241"/>
      <c r="C1" s="241"/>
      <c r="D1" s="241"/>
      <c r="E1" s="241"/>
      <c r="F1" s="241"/>
      <c r="G1" s="241"/>
      <c r="H1" s="241"/>
      <c r="I1" s="241"/>
      <c r="J1" s="241"/>
      <c r="K1" s="241"/>
      <c r="L1" s="241"/>
    </row>
    <row r="2" spans="1:13">
      <c r="G2" s="3"/>
    </row>
    <row r="3" spans="1:13">
      <c r="G3" s="3"/>
    </row>
    <row r="4" spans="1:13">
      <c r="A4" s="29" t="s">
        <v>150</v>
      </c>
      <c r="B4" s="242" t="s">
        <v>29</v>
      </c>
      <c r="C4" s="242"/>
      <c r="D4" s="243" t="s">
        <v>174</v>
      </c>
      <c r="E4" s="243"/>
      <c r="F4" s="243" t="s">
        <v>171</v>
      </c>
      <c r="G4" s="243"/>
      <c r="H4" s="243" t="s">
        <v>172</v>
      </c>
      <c r="I4" s="243"/>
      <c r="J4" s="243" t="s">
        <v>173</v>
      </c>
      <c r="K4" s="243"/>
      <c r="L4" s="29" t="s">
        <v>30</v>
      </c>
    </row>
    <row r="5" spans="1:13">
      <c r="A5" s="244"/>
      <c r="B5" s="30" t="s">
        <v>2</v>
      </c>
      <c r="C5" s="31" t="s">
        <v>31</v>
      </c>
      <c r="D5" s="4"/>
      <c r="E5" s="24" t="s">
        <v>32</v>
      </c>
      <c r="F5" s="4"/>
      <c r="G5" s="24" t="s">
        <v>32</v>
      </c>
      <c r="H5" s="4"/>
      <c r="I5" s="24" t="s">
        <v>32</v>
      </c>
      <c r="J5" s="4"/>
      <c r="K5" s="24" t="s">
        <v>32</v>
      </c>
      <c r="L5" s="247"/>
    </row>
    <row r="6" spans="1:13">
      <c r="A6" s="245"/>
      <c r="B6" s="32" t="s">
        <v>3</v>
      </c>
      <c r="C6" s="33" t="s">
        <v>33</v>
      </c>
      <c r="D6" s="5"/>
      <c r="E6" s="6" t="s">
        <v>34</v>
      </c>
      <c r="F6" s="5"/>
      <c r="G6" s="6" t="s">
        <v>34</v>
      </c>
      <c r="H6" s="5"/>
      <c r="I6" s="6" t="s">
        <v>34</v>
      </c>
      <c r="J6" s="5"/>
      <c r="K6" s="6" t="s">
        <v>34</v>
      </c>
      <c r="L6" s="248"/>
    </row>
    <row r="7" spans="1:13">
      <c r="A7" s="245"/>
      <c r="B7" s="32" t="s">
        <v>4</v>
      </c>
      <c r="C7" s="33" t="s">
        <v>35</v>
      </c>
      <c r="D7" s="5">
        <f>D5*D6/10</f>
        <v>0</v>
      </c>
      <c r="E7" s="6" t="s">
        <v>36</v>
      </c>
      <c r="F7" s="5">
        <f>F5*F6/10</f>
        <v>0</v>
      </c>
      <c r="G7" s="6" t="s">
        <v>36</v>
      </c>
      <c r="H7" s="5">
        <f>H5*H6/10</f>
        <v>0</v>
      </c>
      <c r="I7" s="6" t="s">
        <v>36</v>
      </c>
      <c r="J7" s="5">
        <f>J5*J6/10</f>
        <v>0</v>
      </c>
      <c r="K7" s="6" t="s">
        <v>36</v>
      </c>
      <c r="L7" s="248"/>
    </row>
    <row r="8" spans="1:13">
      <c r="A8" s="245"/>
      <c r="B8" s="32" t="s">
        <v>5</v>
      </c>
      <c r="C8" s="33" t="s">
        <v>37</v>
      </c>
      <c r="D8" s="5"/>
      <c r="E8" s="6" t="s">
        <v>6</v>
      </c>
      <c r="F8" s="5"/>
      <c r="G8" s="6" t="s">
        <v>6</v>
      </c>
      <c r="H8" s="5"/>
      <c r="I8" s="6" t="s">
        <v>6</v>
      </c>
      <c r="J8" s="5"/>
      <c r="K8" s="6" t="s">
        <v>6</v>
      </c>
      <c r="L8" s="248"/>
    </row>
    <row r="9" spans="1:13">
      <c r="A9" s="246"/>
      <c r="B9" s="34" t="s">
        <v>7</v>
      </c>
      <c r="C9" s="35" t="s">
        <v>38</v>
      </c>
      <c r="D9" s="7">
        <f>D7*D8</f>
        <v>0</v>
      </c>
      <c r="E9" s="8" t="s">
        <v>8</v>
      </c>
      <c r="F9" s="7">
        <f>F7*F8</f>
        <v>0</v>
      </c>
      <c r="G9" s="8" t="s">
        <v>8</v>
      </c>
      <c r="H9" s="7">
        <f>H7*H8</f>
        <v>0</v>
      </c>
      <c r="I9" s="8" t="s">
        <v>8</v>
      </c>
      <c r="J9" s="7">
        <f>J7*J8</f>
        <v>0</v>
      </c>
      <c r="K9" s="8" t="s">
        <v>8</v>
      </c>
      <c r="L9" s="249"/>
    </row>
    <row r="10" spans="1:13">
      <c r="A10" s="244"/>
      <c r="B10" s="30" t="s">
        <v>2</v>
      </c>
      <c r="C10" s="31" t="s">
        <v>39</v>
      </c>
      <c r="D10" s="4"/>
      <c r="E10" s="24" t="s">
        <v>24</v>
      </c>
      <c r="F10" s="4"/>
      <c r="G10" s="24" t="s">
        <v>24</v>
      </c>
      <c r="H10" s="4"/>
      <c r="I10" s="24" t="s">
        <v>24</v>
      </c>
      <c r="J10" s="4"/>
      <c r="K10" s="24" t="s">
        <v>24</v>
      </c>
      <c r="L10" s="250"/>
      <c r="M10" s="2" t="s">
        <v>116</v>
      </c>
    </row>
    <row r="11" spans="1:13">
      <c r="A11" s="245"/>
      <c r="B11" s="32" t="s">
        <v>3</v>
      </c>
      <c r="C11" s="33" t="s">
        <v>40</v>
      </c>
      <c r="D11" s="5"/>
      <c r="E11" s="6" t="s">
        <v>25</v>
      </c>
      <c r="F11" s="5"/>
      <c r="G11" s="6" t="s">
        <v>25</v>
      </c>
      <c r="H11" s="5"/>
      <c r="I11" s="6" t="s">
        <v>25</v>
      </c>
      <c r="J11" s="5"/>
      <c r="K11" s="6" t="s">
        <v>25</v>
      </c>
      <c r="L11" s="251"/>
    </row>
    <row r="12" spans="1:13">
      <c r="A12" s="245"/>
      <c r="B12" s="32" t="s">
        <v>4</v>
      </c>
      <c r="C12" s="33" t="s">
        <v>41</v>
      </c>
      <c r="D12" s="5">
        <f>D10*D11/10</f>
        <v>0</v>
      </c>
      <c r="E12" s="6" t="s">
        <v>26</v>
      </c>
      <c r="F12" s="5">
        <f>F10*F11/10</f>
        <v>0</v>
      </c>
      <c r="G12" s="6" t="s">
        <v>26</v>
      </c>
      <c r="H12" s="5">
        <f>H10*H11/10</f>
        <v>0</v>
      </c>
      <c r="I12" s="6" t="s">
        <v>26</v>
      </c>
      <c r="J12" s="5">
        <f>J10*J11/10</f>
        <v>0</v>
      </c>
      <c r="K12" s="6" t="s">
        <v>26</v>
      </c>
      <c r="L12" s="251"/>
    </row>
    <row r="13" spans="1:13">
      <c r="A13" s="245"/>
      <c r="B13" s="32" t="s">
        <v>5</v>
      </c>
      <c r="C13" s="33" t="s">
        <v>42</v>
      </c>
      <c r="D13" s="5"/>
      <c r="E13" s="6" t="s">
        <v>27</v>
      </c>
      <c r="F13" s="5"/>
      <c r="G13" s="6" t="s">
        <v>27</v>
      </c>
      <c r="H13" s="5"/>
      <c r="I13" s="6" t="s">
        <v>27</v>
      </c>
      <c r="J13" s="5"/>
      <c r="K13" s="6" t="s">
        <v>27</v>
      </c>
      <c r="L13" s="251"/>
    </row>
    <row r="14" spans="1:13">
      <c r="A14" s="246"/>
      <c r="B14" s="34" t="s">
        <v>7</v>
      </c>
      <c r="C14" s="35" t="s">
        <v>43</v>
      </c>
      <c r="D14" s="7">
        <f>D12*D13</f>
        <v>0</v>
      </c>
      <c r="E14" s="8" t="s">
        <v>28</v>
      </c>
      <c r="F14" s="7">
        <f>F12*F13</f>
        <v>0</v>
      </c>
      <c r="G14" s="8" t="s">
        <v>28</v>
      </c>
      <c r="H14" s="7">
        <f>H12*H13</f>
        <v>0</v>
      </c>
      <c r="I14" s="8" t="s">
        <v>28</v>
      </c>
      <c r="J14" s="7">
        <f>J12*J13</f>
        <v>0</v>
      </c>
      <c r="K14" s="8" t="s">
        <v>28</v>
      </c>
      <c r="L14" s="252"/>
    </row>
    <row r="15" spans="1:13">
      <c r="A15" s="253"/>
      <c r="B15" s="30" t="s">
        <v>2</v>
      </c>
      <c r="C15" s="31" t="s">
        <v>31</v>
      </c>
      <c r="D15" s="4"/>
      <c r="E15" s="24" t="s">
        <v>32</v>
      </c>
      <c r="F15" s="4"/>
      <c r="G15" s="24" t="s">
        <v>32</v>
      </c>
      <c r="H15" s="4"/>
      <c r="I15" s="24" t="s">
        <v>32</v>
      </c>
      <c r="J15" s="4"/>
      <c r="K15" s="24" t="s">
        <v>32</v>
      </c>
      <c r="L15" s="250"/>
    </row>
    <row r="16" spans="1:13">
      <c r="A16" s="245"/>
      <c r="B16" s="32" t="s">
        <v>3</v>
      </c>
      <c r="C16" s="33" t="s">
        <v>33</v>
      </c>
      <c r="D16" s="5"/>
      <c r="E16" s="6" t="s">
        <v>34</v>
      </c>
      <c r="F16" s="5"/>
      <c r="G16" s="6" t="s">
        <v>34</v>
      </c>
      <c r="H16" s="5"/>
      <c r="I16" s="6" t="s">
        <v>34</v>
      </c>
      <c r="J16" s="5"/>
      <c r="K16" s="6" t="s">
        <v>34</v>
      </c>
      <c r="L16" s="251"/>
    </row>
    <row r="17" spans="1:12">
      <c r="A17" s="245"/>
      <c r="B17" s="32" t="s">
        <v>4</v>
      </c>
      <c r="C17" s="33" t="s">
        <v>35</v>
      </c>
      <c r="D17" s="5">
        <f>D15*D16/10</f>
        <v>0</v>
      </c>
      <c r="E17" s="6" t="s">
        <v>36</v>
      </c>
      <c r="F17" s="5">
        <f>F15*F16/10</f>
        <v>0</v>
      </c>
      <c r="G17" s="6" t="s">
        <v>36</v>
      </c>
      <c r="H17" s="5">
        <f>H15*H16/10</f>
        <v>0</v>
      </c>
      <c r="I17" s="6" t="s">
        <v>36</v>
      </c>
      <c r="J17" s="5">
        <f>J15*J16/10</f>
        <v>0</v>
      </c>
      <c r="K17" s="6" t="s">
        <v>36</v>
      </c>
      <c r="L17" s="251"/>
    </row>
    <row r="18" spans="1:12">
      <c r="A18" s="245"/>
      <c r="B18" s="32" t="s">
        <v>5</v>
      </c>
      <c r="C18" s="33" t="s">
        <v>0</v>
      </c>
      <c r="D18" s="5"/>
      <c r="E18" s="6" t="s">
        <v>6</v>
      </c>
      <c r="F18" s="5"/>
      <c r="G18" s="6" t="s">
        <v>6</v>
      </c>
      <c r="H18" s="5"/>
      <c r="I18" s="6" t="s">
        <v>6</v>
      </c>
      <c r="J18" s="5"/>
      <c r="K18" s="6" t="s">
        <v>6</v>
      </c>
      <c r="L18" s="251"/>
    </row>
    <row r="19" spans="1:12">
      <c r="A19" s="246"/>
      <c r="B19" s="34" t="s">
        <v>7</v>
      </c>
      <c r="C19" s="35" t="s">
        <v>38</v>
      </c>
      <c r="D19" s="7">
        <f>D17*D18</f>
        <v>0</v>
      </c>
      <c r="E19" s="8" t="s">
        <v>8</v>
      </c>
      <c r="F19" s="7">
        <f t="shared" ref="F19" si="0">+F17*F18</f>
        <v>0</v>
      </c>
      <c r="G19" s="8" t="s">
        <v>8</v>
      </c>
      <c r="H19" s="7">
        <f t="shared" ref="H19" si="1">+H17*H18</f>
        <v>0</v>
      </c>
      <c r="I19" s="8" t="s">
        <v>8</v>
      </c>
      <c r="J19" s="7">
        <f t="shared" ref="J19" si="2">+J17*J18</f>
        <v>0</v>
      </c>
      <c r="K19" s="8" t="s">
        <v>8</v>
      </c>
      <c r="L19" s="252"/>
    </row>
    <row r="20" spans="1:12">
      <c r="A20" s="244"/>
      <c r="B20" s="30" t="s">
        <v>2</v>
      </c>
      <c r="C20" s="31" t="s">
        <v>31</v>
      </c>
      <c r="D20" s="4"/>
      <c r="E20" s="24" t="s">
        <v>32</v>
      </c>
      <c r="F20" s="4"/>
      <c r="G20" s="24" t="s">
        <v>32</v>
      </c>
      <c r="H20" s="4"/>
      <c r="I20" s="24" t="s">
        <v>32</v>
      </c>
      <c r="J20" s="4"/>
      <c r="K20" s="24" t="s">
        <v>32</v>
      </c>
      <c r="L20" s="250"/>
    </row>
    <row r="21" spans="1:12">
      <c r="A21" s="245"/>
      <c r="B21" s="32" t="s">
        <v>3</v>
      </c>
      <c r="C21" s="33" t="s">
        <v>33</v>
      </c>
      <c r="D21" s="5"/>
      <c r="E21" s="6" t="s">
        <v>34</v>
      </c>
      <c r="F21" s="5"/>
      <c r="G21" s="6" t="s">
        <v>34</v>
      </c>
      <c r="H21" s="5"/>
      <c r="I21" s="6" t="s">
        <v>34</v>
      </c>
      <c r="J21" s="5"/>
      <c r="K21" s="6" t="s">
        <v>34</v>
      </c>
      <c r="L21" s="251"/>
    </row>
    <row r="22" spans="1:12">
      <c r="A22" s="245"/>
      <c r="B22" s="32" t="s">
        <v>4</v>
      </c>
      <c r="C22" s="33" t="s">
        <v>35</v>
      </c>
      <c r="D22" s="5">
        <f>D20*D21/10</f>
        <v>0</v>
      </c>
      <c r="E22" s="6" t="s">
        <v>36</v>
      </c>
      <c r="F22" s="5">
        <f>F20*F21/10</f>
        <v>0</v>
      </c>
      <c r="G22" s="6" t="s">
        <v>36</v>
      </c>
      <c r="H22" s="5">
        <f>H20*H21/10</f>
        <v>0</v>
      </c>
      <c r="I22" s="6" t="s">
        <v>36</v>
      </c>
      <c r="J22" s="5">
        <f>J20*J21/10</f>
        <v>0</v>
      </c>
      <c r="K22" s="6" t="s">
        <v>36</v>
      </c>
      <c r="L22" s="251"/>
    </row>
    <row r="23" spans="1:12">
      <c r="A23" s="245"/>
      <c r="B23" s="32" t="s">
        <v>5</v>
      </c>
      <c r="C23" s="33" t="s">
        <v>37</v>
      </c>
      <c r="D23" s="5"/>
      <c r="E23" s="6" t="s">
        <v>6</v>
      </c>
      <c r="F23" s="5"/>
      <c r="G23" s="6" t="s">
        <v>6</v>
      </c>
      <c r="H23" s="5"/>
      <c r="I23" s="6" t="s">
        <v>6</v>
      </c>
      <c r="J23" s="5"/>
      <c r="K23" s="6" t="s">
        <v>6</v>
      </c>
      <c r="L23" s="251"/>
    </row>
    <row r="24" spans="1:12">
      <c r="A24" s="246"/>
      <c r="B24" s="34" t="s">
        <v>7</v>
      </c>
      <c r="C24" s="35" t="s">
        <v>38</v>
      </c>
      <c r="D24" s="7">
        <f>D22*D23</f>
        <v>0</v>
      </c>
      <c r="E24" s="8" t="s">
        <v>8</v>
      </c>
      <c r="F24" s="7">
        <f t="shared" ref="F24" si="3">+F22*F23</f>
        <v>0</v>
      </c>
      <c r="G24" s="8" t="s">
        <v>8</v>
      </c>
      <c r="H24" s="7">
        <f t="shared" ref="H24" si="4">+H22*H23</f>
        <v>0</v>
      </c>
      <c r="I24" s="8" t="s">
        <v>8</v>
      </c>
      <c r="J24" s="7">
        <f t="shared" ref="J24" si="5">+J22*J23</f>
        <v>0</v>
      </c>
      <c r="K24" s="8" t="s">
        <v>8</v>
      </c>
      <c r="L24" s="252"/>
    </row>
    <row r="25" spans="1:12">
      <c r="A25" s="254" t="s">
        <v>151</v>
      </c>
      <c r="B25" s="255"/>
      <c r="C25" s="36" t="s">
        <v>45</v>
      </c>
      <c r="D25" s="37">
        <f t="shared" ref="D25" si="6">D9+D14+D19+D24</f>
        <v>0</v>
      </c>
      <c r="E25" s="38" t="s">
        <v>8</v>
      </c>
      <c r="F25" s="37">
        <f>F9+F14+F19+F24</f>
        <v>0</v>
      </c>
      <c r="G25" s="38" t="s">
        <v>8</v>
      </c>
      <c r="H25" s="171">
        <f>H9+H14+H19+H24</f>
        <v>0</v>
      </c>
      <c r="I25" s="38" t="s">
        <v>8</v>
      </c>
      <c r="J25" s="37">
        <f>J9+J14+J19+J24</f>
        <v>0</v>
      </c>
      <c r="K25" s="38" t="s">
        <v>8</v>
      </c>
      <c r="L25" s="250"/>
    </row>
    <row r="26" spans="1:12">
      <c r="A26" s="256" t="s">
        <v>46</v>
      </c>
      <c r="B26" s="257"/>
      <c r="C26" s="39"/>
      <c r="D26" s="17" t="s">
        <v>47</v>
      </c>
      <c r="E26" s="16" t="s">
        <v>48</v>
      </c>
      <c r="F26" s="124">
        <f>IF(F25=0,,+(F25-$D25)/$D25*100)</f>
        <v>0</v>
      </c>
      <c r="G26" s="40" t="s">
        <v>48</v>
      </c>
      <c r="H26" s="124">
        <f t="shared" ref="H26" si="7">IF(H25=0,,+(H25-$D25)/$D25*100)</f>
        <v>0</v>
      </c>
      <c r="I26" s="40" t="s">
        <v>48</v>
      </c>
      <c r="J26" s="124">
        <f t="shared" ref="J26" si="8">IF(J25=0,,+(J25-$D25)/$D25*100)</f>
        <v>0</v>
      </c>
      <c r="K26" s="40" t="s">
        <v>48</v>
      </c>
      <c r="L26" s="252"/>
    </row>
    <row r="27" spans="1:12">
      <c r="A27" s="254" t="s">
        <v>121</v>
      </c>
      <c r="B27" s="255"/>
      <c r="C27" s="36" t="s">
        <v>122</v>
      </c>
      <c r="D27" s="37"/>
      <c r="E27" s="38" t="s">
        <v>124</v>
      </c>
      <c r="F27" s="37"/>
      <c r="G27" s="38" t="s">
        <v>124</v>
      </c>
      <c r="H27" s="37"/>
      <c r="I27" s="38" t="s">
        <v>124</v>
      </c>
      <c r="J27" s="37"/>
      <c r="K27" s="38" t="s">
        <v>124</v>
      </c>
      <c r="L27" s="250"/>
    </row>
    <row r="28" spans="1:12" ht="18.75" customHeight="1">
      <c r="A28" s="256" t="s">
        <v>123</v>
      </c>
      <c r="B28" s="257"/>
      <c r="C28" s="39" t="s">
        <v>152</v>
      </c>
      <c r="D28" s="170">
        <f>D25-D27</f>
        <v>0</v>
      </c>
      <c r="E28" s="16" t="s">
        <v>124</v>
      </c>
      <c r="F28" s="37">
        <f>F25-F27</f>
        <v>0</v>
      </c>
      <c r="G28" s="40" t="s">
        <v>124</v>
      </c>
      <c r="H28" s="37">
        <f>H25-H27</f>
        <v>0</v>
      </c>
      <c r="I28" s="40" t="s">
        <v>124</v>
      </c>
      <c r="J28" s="37">
        <f>J25-J27</f>
        <v>0</v>
      </c>
      <c r="K28" s="40" t="s">
        <v>124</v>
      </c>
      <c r="L28" s="252"/>
    </row>
    <row r="29" spans="1:12" ht="24" customHeight="1">
      <c r="D29" s="9"/>
      <c r="E29" s="10"/>
      <c r="F29" s="9"/>
      <c r="G29" s="10"/>
      <c r="H29" s="9"/>
      <c r="I29" s="9"/>
      <c r="J29" s="9"/>
      <c r="K29" s="9"/>
    </row>
    <row r="30" spans="1:12" ht="15.75" customHeight="1">
      <c r="A30" s="2" t="s">
        <v>49</v>
      </c>
      <c r="D30" s="9"/>
      <c r="E30" s="10"/>
      <c r="F30" s="9"/>
      <c r="G30" s="10"/>
      <c r="H30" s="9"/>
      <c r="I30" s="9"/>
      <c r="J30" s="9"/>
      <c r="K30" s="9"/>
    </row>
    <row r="31" spans="1:12" ht="15.75" customHeight="1">
      <c r="A31" s="29" t="s">
        <v>9</v>
      </c>
      <c r="B31" s="242" t="s">
        <v>29</v>
      </c>
      <c r="C31" s="242"/>
      <c r="D31" s="259" t="str">
        <f>+D4</f>
        <v>現状（令和5年度）</v>
      </c>
      <c r="E31" s="259"/>
      <c r="F31" s="259" t="str">
        <f>+F4</f>
        <v>（令和6年度）</v>
      </c>
      <c r="G31" s="259"/>
      <c r="H31" s="259" t="str">
        <f>+H4</f>
        <v>（令和7年度）</v>
      </c>
      <c r="I31" s="259"/>
      <c r="J31" s="259" t="str">
        <f>+J4</f>
        <v>（令和8年度）</v>
      </c>
      <c r="K31" s="259"/>
      <c r="L31" s="29" t="str">
        <f>+L4</f>
        <v>根拠</v>
      </c>
    </row>
    <row r="32" spans="1:12" ht="15" customHeight="1">
      <c r="A32" s="258"/>
      <c r="B32" s="32" t="s">
        <v>10</v>
      </c>
      <c r="C32" s="31" t="s">
        <v>153</v>
      </c>
      <c r="D32" s="5"/>
      <c r="E32" s="11" t="s">
        <v>36</v>
      </c>
      <c r="F32" s="5"/>
      <c r="G32" s="11" t="s">
        <v>36</v>
      </c>
      <c r="H32" s="5"/>
      <c r="I32" s="11" t="s">
        <v>36</v>
      </c>
      <c r="J32" s="5"/>
      <c r="K32" s="11" t="s">
        <v>36</v>
      </c>
      <c r="L32" s="250"/>
    </row>
    <row r="33" spans="1:12" ht="18.75" customHeight="1">
      <c r="A33" s="245"/>
      <c r="B33" s="32" t="s">
        <v>5</v>
      </c>
      <c r="C33" s="33" t="s">
        <v>154</v>
      </c>
      <c r="D33" s="5"/>
      <c r="E33" s="11" t="s">
        <v>6</v>
      </c>
      <c r="F33" s="5"/>
      <c r="G33" s="11" t="s">
        <v>6</v>
      </c>
      <c r="H33" s="5"/>
      <c r="I33" s="11" t="s">
        <v>6</v>
      </c>
      <c r="J33" s="5"/>
      <c r="K33" s="11" t="s">
        <v>6</v>
      </c>
      <c r="L33" s="251"/>
    </row>
    <row r="34" spans="1:12" ht="17.25" customHeight="1">
      <c r="A34" s="246"/>
      <c r="B34" s="34" t="s">
        <v>7</v>
      </c>
      <c r="C34" s="35" t="s">
        <v>155</v>
      </c>
      <c r="D34" s="7">
        <f>+D32*D33</f>
        <v>0</v>
      </c>
      <c r="E34" s="12" t="s">
        <v>8</v>
      </c>
      <c r="F34" s="7">
        <f t="shared" ref="F34" si="9">+F32*F33</f>
        <v>0</v>
      </c>
      <c r="G34" s="12" t="s">
        <v>8</v>
      </c>
      <c r="H34" s="7">
        <f t="shared" ref="H34" si="10">+H32*H33</f>
        <v>0</v>
      </c>
      <c r="I34" s="12" t="s">
        <v>8</v>
      </c>
      <c r="J34" s="7">
        <f t="shared" ref="J34" si="11">+J32*J33</f>
        <v>0</v>
      </c>
      <c r="K34" s="12" t="s">
        <v>8</v>
      </c>
      <c r="L34" s="252"/>
    </row>
    <row r="35" spans="1:12" ht="13.5" customHeight="1">
      <c r="A35" s="245"/>
      <c r="B35" s="32" t="s">
        <v>10</v>
      </c>
      <c r="C35" s="31" t="s">
        <v>153</v>
      </c>
      <c r="D35" s="5"/>
      <c r="E35" s="11" t="s">
        <v>50</v>
      </c>
      <c r="F35" s="5"/>
      <c r="G35" s="11" t="s">
        <v>50</v>
      </c>
      <c r="H35" s="5"/>
      <c r="I35" s="11" t="s">
        <v>50</v>
      </c>
      <c r="J35" s="5"/>
      <c r="K35" s="11" t="s">
        <v>50</v>
      </c>
      <c r="L35" s="250"/>
    </row>
    <row r="36" spans="1:12" ht="16.5" customHeight="1">
      <c r="A36" s="245"/>
      <c r="B36" s="32" t="s">
        <v>5</v>
      </c>
      <c r="C36" s="33" t="s">
        <v>154</v>
      </c>
      <c r="D36" s="5"/>
      <c r="E36" s="11" t="s">
        <v>6</v>
      </c>
      <c r="F36" s="5"/>
      <c r="G36" s="11" t="s">
        <v>6</v>
      </c>
      <c r="H36" s="5"/>
      <c r="I36" s="11" t="s">
        <v>6</v>
      </c>
      <c r="J36" s="5"/>
      <c r="K36" s="11" t="s">
        <v>6</v>
      </c>
      <c r="L36" s="251"/>
    </row>
    <row r="37" spans="1:12" ht="16.5" customHeight="1">
      <c r="A37" s="246"/>
      <c r="B37" s="34" t="s">
        <v>7</v>
      </c>
      <c r="C37" s="35" t="s">
        <v>155</v>
      </c>
      <c r="D37" s="7">
        <f>+D35*D36</f>
        <v>0</v>
      </c>
      <c r="E37" s="12" t="s">
        <v>8</v>
      </c>
      <c r="F37" s="7">
        <f t="shared" ref="F37" si="12">+F35*F36</f>
        <v>0</v>
      </c>
      <c r="G37" s="12" t="s">
        <v>8</v>
      </c>
      <c r="H37" s="7">
        <f t="shared" ref="H37" si="13">+H35*H36</f>
        <v>0</v>
      </c>
      <c r="I37" s="12" t="s">
        <v>8</v>
      </c>
      <c r="J37" s="7">
        <f t="shared" ref="J37" si="14">+J35*J36</f>
        <v>0</v>
      </c>
      <c r="K37" s="12" t="s">
        <v>8</v>
      </c>
      <c r="L37" s="252"/>
    </row>
    <row r="38" spans="1:12" ht="14.25" customHeight="1">
      <c r="A38" s="245"/>
      <c r="B38" s="32" t="s">
        <v>10</v>
      </c>
      <c r="C38" s="31" t="s">
        <v>153</v>
      </c>
      <c r="D38" s="5"/>
      <c r="E38" s="11" t="s">
        <v>50</v>
      </c>
      <c r="F38" s="5"/>
      <c r="G38" s="11" t="s">
        <v>50</v>
      </c>
      <c r="H38" s="5"/>
      <c r="I38" s="11" t="s">
        <v>50</v>
      </c>
      <c r="J38" s="5"/>
      <c r="K38" s="11" t="s">
        <v>50</v>
      </c>
      <c r="L38" s="250"/>
    </row>
    <row r="39" spans="1:12" ht="14.25" customHeight="1">
      <c r="A39" s="245"/>
      <c r="B39" s="32" t="s">
        <v>5</v>
      </c>
      <c r="C39" s="33" t="s">
        <v>154</v>
      </c>
      <c r="D39" s="5"/>
      <c r="E39" s="11" t="s">
        <v>6</v>
      </c>
      <c r="F39" s="5"/>
      <c r="G39" s="11" t="s">
        <v>6</v>
      </c>
      <c r="H39" s="5"/>
      <c r="I39" s="11" t="s">
        <v>6</v>
      </c>
      <c r="J39" s="5"/>
      <c r="K39" s="11" t="s">
        <v>6</v>
      </c>
      <c r="L39" s="251"/>
    </row>
    <row r="40" spans="1:12" ht="13.5" customHeight="1">
      <c r="A40" s="246"/>
      <c r="B40" s="34" t="s">
        <v>7</v>
      </c>
      <c r="C40" s="35" t="s">
        <v>155</v>
      </c>
      <c r="D40" s="7">
        <f>+D38*D39</f>
        <v>0</v>
      </c>
      <c r="E40" s="12" t="s">
        <v>8</v>
      </c>
      <c r="F40" s="7">
        <f t="shared" ref="F40" si="15">+F38*F39</f>
        <v>0</v>
      </c>
      <c r="G40" s="12" t="s">
        <v>8</v>
      </c>
      <c r="H40" s="7">
        <f t="shared" ref="H40" si="16">+H38*H39</f>
        <v>0</v>
      </c>
      <c r="I40" s="12" t="s">
        <v>8</v>
      </c>
      <c r="J40" s="7">
        <f t="shared" ref="J40" si="17">+J38*J39</f>
        <v>0</v>
      </c>
      <c r="K40" s="12" t="s">
        <v>8</v>
      </c>
      <c r="L40" s="252"/>
    </row>
    <row r="41" spans="1:12" ht="19.5" customHeight="1">
      <c r="A41" s="254" t="s">
        <v>44</v>
      </c>
      <c r="B41" s="255"/>
      <c r="C41" s="36" t="s">
        <v>156</v>
      </c>
      <c r="D41" s="37">
        <f>+D34+D37+D40</f>
        <v>0</v>
      </c>
      <c r="E41" s="41" t="s">
        <v>8</v>
      </c>
      <c r="F41" s="37">
        <f>+F34+F37+F40</f>
        <v>0</v>
      </c>
      <c r="G41" s="41" t="s">
        <v>8</v>
      </c>
      <c r="H41" s="37">
        <f>+H34+H37+H40</f>
        <v>0</v>
      </c>
      <c r="I41" s="41" t="s">
        <v>8</v>
      </c>
      <c r="J41" s="37">
        <f>+J34+J37+J40</f>
        <v>0</v>
      </c>
      <c r="K41" s="41" t="s">
        <v>8</v>
      </c>
      <c r="L41" s="250"/>
    </row>
    <row r="42" spans="1:12" ht="11.25" customHeight="1">
      <c r="A42" s="256" t="s">
        <v>46</v>
      </c>
      <c r="B42" s="257"/>
      <c r="C42" s="39"/>
      <c r="D42" s="17" t="s">
        <v>51</v>
      </c>
      <c r="E42" s="16" t="s">
        <v>52</v>
      </c>
      <c r="F42" s="124">
        <f>IF(F41=0,,+(F41-$D41)/$D41*100)</f>
        <v>0</v>
      </c>
      <c r="G42" s="40" t="s">
        <v>52</v>
      </c>
      <c r="H42" s="124">
        <f t="shared" ref="H42" si="18">IF(H41=0,,+(H41-$D41)/$D41*100)</f>
        <v>0</v>
      </c>
      <c r="I42" s="40" t="s">
        <v>52</v>
      </c>
      <c r="J42" s="124">
        <f t="shared" ref="J42" si="19">IF(J41=0,,+(J41-$D41)/$D41*100)</f>
        <v>0</v>
      </c>
      <c r="K42" s="40" t="s">
        <v>52</v>
      </c>
      <c r="L42" s="252"/>
    </row>
    <row r="43" spans="1:12" ht="12.75" customHeight="1">
      <c r="A43" s="13"/>
      <c r="B43" s="13"/>
      <c r="C43" s="13"/>
      <c r="D43" s="14"/>
      <c r="E43" s="15"/>
      <c r="F43" s="14"/>
      <c r="G43" s="15"/>
      <c r="H43" s="14"/>
      <c r="I43" s="15"/>
      <c r="J43" s="14"/>
      <c r="K43" s="15"/>
    </row>
    <row r="44" spans="1:12" ht="20.25" customHeight="1">
      <c r="A44" s="2" t="s">
        <v>53</v>
      </c>
      <c r="G44" s="3"/>
    </row>
    <row r="45" spans="1:12" ht="15.75" customHeight="1">
      <c r="A45" s="28"/>
      <c r="B45" s="42"/>
      <c r="C45" s="43"/>
      <c r="D45" s="259" t="str">
        <f>+D31</f>
        <v>現状（令和5年度）</v>
      </c>
      <c r="E45" s="259"/>
      <c r="F45" s="259" t="str">
        <f t="shared" ref="F45" si="20">+F31</f>
        <v>（令和6年度）</v>
      </c>
      <c r="G45" s="259"/>
      <c r="H45" s="259" t="str">
        <f t="shared" ref="H45" si="21">+H31</f>
        <v>（令和7年度）</v>
      </c>
      <c r="I45" s="259"/>
      <c r="J45" s="259" t="str">
        <f t="shared" ref="J45" si="22">+J31</f>
        <v>（令和8年度）</v>
      </c>
      <c r="K45" s="259"/>
      <c r="L45" s="29" t="str">
        <f>+L31</f>
        <v>根拠</v>
      </c>
    </row>
    <row r="46" spans="1:12" ht="13.5" customHeight="1">
      <c r="A46" s="254" t="s">
        <v>44</v>
      </c>
      <c r="B46" s="255"/>
      <c r="C46" s="36" t="s">
        <v>157</v>
      </c>
      <c r="D46" s="44">
        <f>D28+D41</f>
        <v>0</v>
      </c>
      <c r="E46" s="45" t="s">
        <v>8</v>
      </c>
      <c r="F46" s="44">
        <f>F28+F41</f>
        <v>0</v>
      </c>
      <c r="G46" s="46" t="s">
        <v>8</v>
      </c>
      <c r="H46" s="44">
        <f>H28+H41</f>
        <v>0</v>
      </c>
      <c r="I46" s="45" t="s">
        <v>8</v>
      </c>
      <c r="J46" s="44">
        <f>J28+J41</f>
        <v>0</v>
      </c>
      <c r="K46" s="46" t="s">
        <v>8</v>
      </c>
      <c r="L46" s="260"/>
    </row>
    <row r="47" spans="1:12" ht="12" customHeight="1">
      <c r="A47" s="256" t="s">
        <v>54</v>
      </c>
      <c r="B47" s="257"/>
      <c r="C47" s="39"/>
      <c r="D47" s="17" t="s">
        <v>1</v>
      </c>
      <c r="E47" s="16" t="s">
        <v>55</v>
      </c>
      <c r="F47" s="124">
        <f>IF(F46=0,,+(F46-$D46)/$D46*100)</f>
        <v>0</v>
      </c>
      <c r="G47" s="40" t="s">
        <v>55</v>
      </c>
      <c r="H47" s="124">
        <f t="shared" ref="H47" si="23">IF(H46=0,,+(H46-$D46)/$D46*100)</f>
        <v>0</v>
      </c>
      <c r="I47" s="16" t="s">
        <v>55</v>
      </c>
      <c r="J47" s="124">
        <f t="shared" ref="J47" si="24">IF(J46=0,,+(J46-$D46)/$D46*100)</f>
        <v>0</v>
      </c>
      <c r="K47" s="40" t="s">
        <v>55</v>
      </c>
      <c r="L47" s="260"/>
    </row>
    <row r="48" spans="1:12" ht="19.5" customHeight="1">
      <c r="A48" s="15"/>
      <c r="B48" s="15"/>
      <c r="C48" s="184"/>
      <c r="D48" s="185"/>
      <c r="E48" s="14"/>
      <c r="F48" s="186"/>
      <c r="G48" s="14"/>
      <c r="H48" s="186"/>
      <c r="I48" s="14"/>
      <c r="J48" s="186"/>
      <c r="K48" s="14"/>
      <c r="L48" s="187"/>
    </row>
    <row r="49" spans="1:12" ht="25.5" customHeight="1">
      <c r="A49" s="47"/>
      <c r="L49" s="188" t="s">
        <v>145</v>
      </c>
    </row>
    <row r="50" spans="1:12" ht="20.100000000000001" customHeight="1">
      <c r="A50" s="235" t="s">
        <v>126</v>
      </c>
      <c r="B50" s="236"/>
      <c r="C50" s="237"/>
      <c r="D50" s="167">
        <f>D5+D10+D15+D20</f>
        <v>0</v>
      </c>
      <c r="E50" s="168" t="s">
        <v>32</v>
      </c>
      <c r="F50" s="167">
        <f>F5+F10+F15+F20</f>
        <v>0</v>
      </c>
      <c r="G50" s="168" t="s">
        <v>32</v>
      </c>
      <c r="H50" s="167">
        <f t="shared" ref="H50" si="25">H5+H10+H15+H20</f>
        <v>0</v>
      </c>
      <c r="I50" s="168" t="s">
        <v>32</v>
      </c>
      <c r="J50" s="167">
        <f t="shared" ref="J50" si="26">J5+J10+J15+J20</f>
        <v>0</v>
      </c>
      <c r="K50" s="180" t="s">
        <v>32</v>
      </c>
      <c r="L50" s="234"/>
    </row>
    <row r="51" spans="1:12" ht="20.100000000000001" customHeight="1">
      <c r="A51" s="238" t="s">
        <v>125</v>
      </c>
      <c r="B51" s="239"/>
      <c r="C51" s="240"/>
      <c r="D51" s="172"/>
      <c r="E51" s="173" t="s">
        <v>24</v>
      </c>
      <c r="F51" s="172"/>
      <c r="G51" s="173" t="s">
        <v>24</v>
      </c>
      <c r="H51" s="172"/>
      <c r="I51" s="173" t="s">
        <v>24</v>
      </c>
      <c r="J51" s="172"/>
      <c r="K51" s="181" t="s">
        <v>24</v>
      </c>
      <c r="L51" s="234"/>
    </row>
    <row r="52" spans="1:12" ht="20.100000000000001" customHeight="1">
      <c r="A52" s="235" t="s">
        <v>127</v>
      </c>
      <c r="B52" s="236"/>
      <c r="C52" s="237"/>
      <c r="D52" s="167">
        <f>D50-D51</f>
        <v>0</v>
      </c>
      <c r="E52" s="168" t="s">
        <v>32</v>
      </c>
      <c r="F52" s="167">
        <f>F50-F51</f>
        <v>0</v>
      </c>
      <c r="G52" s="168" t="s">
        <v>32</v>
      </c>
      <c r="H52" s="167">
        <f>H50-H51</f>
        <v>0</v>
      </c>
      <c r="I52" s="168" t="s">
        <v>32</v>
      </c>
      <c r="J52" s="167">
        <f>J50-J51</f>
        <v>0</v>
      </c>
      <c r="K52" s="180" t="s">
        <v>32</v>
      </c>
      <c r="L52" s="234"/>
    </row>
    <row r="53" spans="1:12">
      <c r="L53" s="182"/>
    </row>
  </sheetData>
  <mergeCells count="45">
    <mergeCell ref="A35:A37"/>
    <mergeCell ref="L35:L37"/>
    <mergeCell ref="A38:A40"/>
    <mergeCell ref="L38:L40"/>
    <mergeCell ref="A46:B46"/>
    <mergeCell ref="L46:L47"/>
    <mergeCell ref="A47:B47"/>
    <mergeCell ref="A41:B41"/>
    <mergeCell ref="L41:L42"/>
    <mergeCell ref="A42:B42"/>
    <mergeCell ref="D45:E45"/>
    <mergeCell ref="F45:G45"/>
    <mergeCell ref="H45:I45"/>
    <mergeCell ref="J45:K45"/>
    <mergeCell ref="A27:B27"/>
    <mergeCell ref="L27:L28"/>
    <mergeCell ref="A28:B28"/>
    <mergeCell ref="A32:A34"/>
    <mergeCell ref="L32:L34"/>
    <mergeCell ref="B31:C31"/>
    <mergeCell ref="D31:E31"/>
    <mergeCell ref="F31:G31"/>
    <mergeCell ref="H31:I31"/>
    <mergeCell ref="J31:K31"/>
    <mergeCell ref="A15:A19"/>
    <mergeCell ref="L15:L19"/>
    <mergeCell ref="A25:B25"/>
    <mergeCell ref="L25:L26"/>
    <mergeCell ref="A26:B26"/>
    <mergeCell ref="L50:L52"/>
    <mergeCell ref="A52:C52"/>
    <mergeCell ref="A51:C51"/>
    <mergeCell ref="A50:C50"/>
    <mergeCell ref="A1:L1"/>
    <mergeCell ref="B4:C4"/>
    <mergeCell ref="D4:E4"/>
    <mergeCell ref="F4:G4"/>
    <mergeCell ref="H4:I4"/>
    <mergeCell ref="J4:K4"/>
    <mergeCell ref="A5:A9"/>
    <mergeCell ref="L5:L9"/>
    <mergeCell ref="A10:A14"/>
    <mergeCell ref="L10:L14"/>
    <mergeCell ref="A20:A24"/>
    <mergeCell ref="L20:L24"/>
  </mergeCells>
  <phoneticPr fontId="1"/>
  <pageMargins left="0.59055118110236227" right="0.19685039370078741" top="0.74803149606299213" bottom="0.74803149606299213" header="0.31496062992125984" footer="0.31496062992125984"/>
  <pageSetup paperSize="9" scale="83"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2"/>
  <sheetViews>
    <sheetView view="pageBreakPreview" zoomScaleNormal="100" zoomScaleSheetLayoutView="100" workbookViewId="0">
      <selection activeCell="J5" sqref="J5"/>
    </sheetView>
  </sheetViews>
  <sheetFormatPr defaultRowHeight="13.5"/>
  <cols>
    <col min="1" max="3" width="2.625" customWidth="1"/>
    <col min="4" max="4" width="10.625" customWidth="1"/>
    <col min="5" max="5" width="7.125" bestFit="1" customWidth="1"/>
    <col min="6" max="6" width="12.25" bestFit="1" customWidth="1"/>
    <col min="7" max="7" width="10.625" customWidth="1"/>
    <col min="8" max="8" width="10" customWidth="1"/>
    <col min="9" max="10" width="10.625" customWidth="1"/>
    <col min="11" max="11" width="8.625" customWidth="1"/>
    <col min="12" max="12" width="30.625" customWidth="1"/>
    <col min="13" max="13" width="5.625" customWidth="1"/>
  </cols>
  <sheetData>
    <row r="1" spans="1:16" ht="18" customHeight="1">
      <c r="A1" s="18" t="s">
        <v>88</v>
      </c>
      <c r="B1" s="19"/>
      <c r="C1" s="19"/>
      <c r="D1" s="19"/>
      <c r="E1" s="19"/>
      <c r="F1" s="20"/>
      <c r="O1" s="21"/>
    </row>
    <row r="2" spans="1:16" ht="9.9499999999999993" customHeight="1" thickBot="1">
      <c r="F2" s="125"/>
    </row>
    <row r="3" spans="1:16">
      <c r="A3" s="50"/>
      <c r="B3" s="51"/>
      <c r="C3" s="51"/>
      <c r="D3" s="51"/>
      <c r="E3" s="51"/>
      <c r="F3" s="52"/>
      <c r="G3" s="53" t="s">
        <v>12</v>
      </c>
      <c r="H3" s="53" t="s">
        <v>13</v>
      </c>
      <c r="I3" s="53" t="s">
        <v>14</v>
      </c>
      <c r="J3" s="53" t="s">
        <v>60</v>
      </c>
      <c r="K3" s="53" t="s">
        <v>61</v>
      </c>
      <c r="L3" s="215" t="s">
        <v>62</v>
      </c>
    </row>
    <row r="4" spans="1:16">
      <c r="A4" s="54"/>
      <c r="B4" s="55"/>
      <c r="C4" s="55"/>
      <c r="D4" s="55"/>
      <c r="E4" s="55"/>
      <c r="F4" s="56"/>
      <c r="G4" s="201" t="s">
        <v>170</v>
      </c>
      <c r="H4" s="202" t="s">
        <v>171</v>
      </c>
      <c r="I4" s="202" t="s">
        <v>172</v>
      </c>
      <c r="J4" s="202" t="s">
        <v>173</v>
      </c>
      <c r="K4" s="57" t="s">
        <v>70</v>
      </c>
      <c r="L4" s="216"/>
    </row>
    <row r="5" spans="1:16">
      <c r="A5" s="54"/>
      <c r="B5" s="55"/>
      <c r="C5" s="55"/>
      <c r="D5" s="55"/>
      <c r="E5" s="55"/>
      <c r="F5" s="56"/>
      <c r="G5" s="57" t="s">
        <v>71</v>
      </c>
      <c r="H5" s="57" t="s">
        <v>72</v>
      </c>
      <c r="I5" s="57" t="s">
        <v>73</v>
      </c>
      <c r="J5" s="57" t="s">
        <v>74</v>
      </c>
      <c r="K5" s="58" t="s">
        <v>75</v>
      </c>
      <c r="L5" s="216"/>
    </row>
    <row r="6" spans="1:16" ht="27.95" customHeight="1">
      <c r="A6" s="145" t="s">
        <v>83</v>
      </c>
      <c r="B6" s="134"/>
      <c r="C6" s="129"/>
      <c r="D6" s="73"/>
      <c r="E6" s="130"/>
      <c r="F6" s="143"/>
      <c r="G6" s="75">
        <f>SUM(G7:G13)</f>
        <v>0</v>
      </c>
      <c r="H6" s="75">
        <f>SUM(H7:H13)</f>
        <v>0</v>
      </c>
      <c r="I6" s="75">
        <f>SUM(I7:I13)</f>
        <v>0</v>
      </c>
      <c r="J6" s="75">
        <f>SUM(J7:J13)</f>
        <v>0</v>
      </c>
      <c r="K6" s="117" t="str">
        <f>IF(G6=0,"-",+(J6-G6)/G6*100)</f>
        <v>-</v>
      </c>
      <c r="L6" s="131"/>
      <c r="M6" s="183" t="s">
        <v>116</v>
      </c>
      <c r="P6" s="22"/>
    </row>
    <row r="7" spans="1:16" ht="27.95" customHeight="1">
      <c r="A7" s="144"/>
      <c r="B7" s="261"/>
      <c r="C7" s="262"/>
      <c r="D7" s="262"/>
      <c r="E7" s="262"/>
      <c r="F7" s="74" t="s">
        <v>89</v>
      </c>
      <c r="G7" s="75"/>
      <c r="H7" s="75"/>
      <c r="I7" s="75"/>
      <c r="J7" s="75"/>
      <c r="K7" s="117" t="str">
        <f>IF(G7=0,"-",+(J7-G7)/G7*100)</f>
        <v>-</v>
      </c>
      <c r="L7" s="131"/>
      <c r="M7" s="1"/>
      <c r="P7" s="22"/>
    </row>
    <row r="8" spans="1:16" ht="27.95" customHeight="1">
      <c r="A8" s="144"/>
      <c r="B8" s="261"/>
      <c r="C8" s="262"/>
      <c r="D8" s="262"/>
      <c r="E8" s="262"/>
      <c r="F8" s="56" t="s">
        <v>33</v>
      </c>
      <c r="G8" s="135"/>
      <c r="H8" s="135"/>
      <c r="I8" s="135"/>
      <c r="J8" s="135"/>
      <c r="K8" s="117" t="str">
        <f>IF(G8=0,"-",+(J8-G8)/G8*100)</f>
        <v>-</v>
      </c>
      <c r="L8" s="128"/>
      <c r="M8" s="1"/>
      <c r="P8" s="22"/>
    </row>
    <row r="9" spans="1:16" ht="27.95" customHeight="1">
      <c r="A9" s="144"/>
      <c r="B9" s="261"/>
      <c r="C9" s="262"/>
      <c r="D9" s="262"/>
      <c r="E9" s="262"/>
      <c r="F9" s="74" t="s">
        <v>90</v>
      </c>
      <c r="G9" s="75"/>
      <c r="H9" s="75"/>
      <c r="I9" s="75"/>
      <c r="J9" s="75"/>
      <c r="K9" s="117" t="str">
        <f>IF(G9=0,"-",+(J9-G9)/G9*100)</f>
        <v>-</v>
      </c>
      <c r="L9" s="76"/>
      <c r="P9" s="22"/>
    </row>
    <row r="10" spans="1:16" ht="27.95" customHeight="1">
      <c r="A10" s="144"/>
      <c r="B10" s="261"/>
      <c r="C10" s="262"/>
      <c r="D10" s="262"/>
      <c r="E10" s="262"/>
      <c r="F10" s="74" t="s">
        <v>0</v>
      </c>
      <c r="G10" s="75"/>
      <c r="H10" s="75"/>
      <c r="I10" s="75"/>
      <c r="J10" s="75"/>
      <c r="K10" s="117" t="str">
        <f t="shared" ref="K10:K13" si="0">IF(G10=0,"-",+(J10-G10)/G10*100)</f>
        <v>-</v>
      </c>
      <c r="L10" s="76"/>
      <c r="P10" s="22"/>
    </row>
    <row r="11" spans="1:16" ht="27.95" customHeight="1">
      <c r="A11" s="144"/>
      <c r="B11" s="261"/>
      <c r="C11" s="262"/>
      <c r="D11" s="262"/>
      <c r="E11" s="262"/>
      <c r="F11" s="74" t="s">
        <v>91</v>
      </c>
      <c r="G11" s="75"/>
      <c r="H11" s="75"/>
      <c r="I11" s="75"/>
      <c r="J11" s="75"/>
      <c r="K11" s="117" t="str">
        <f t="shared" si="0"/>
        <v>-</v>
      </c>
      <c r="L11" s="126"/>
      <c r="P11" s="22"/>
    </row>
    <row r="12" spans="1:16" ht="27.95" customHeight="1">
      <c r="A12" s="144"/>
      <c r="B12" s="261"/>
      <c r="C12" s="262"/>
      <c r="D12" s="262"/>
      <c r="E12" s="262"/>
      <c r="F12" s="74" t="s">
        <v>114</v>
      </c>
      <c r="G12" s="75"/>
      <c r="H12" s="75"/>
      <c r="I12" s="75"/>
      <c r="J12" s="75"/>
      <c r="K12" s="117" t="str">
        <f t="shared" si="0"/>
        <v>-</v>
      </c>
      <c r="L12" s="76"/>
      <c r="P12" s="22"/>
    </row>
    <row r="13" spans="1:16" ht="27.95" customHeight="1">
      <c r="A13" s="144"/>
      <c r="B13" s="261"/>
      <c r="C13" s="262"/>
      <c r="D13" s="262"/>
      <c r="E13" s="262"/>
      <c r="F13" s="74" t="s">
        <v>115</v>
      </c>
      <c r="G13" s="75"/>
      <c r="H13" s="75"/>
      <c r="I13" s="75"/>
      <c r="J13" s="75"/>
      <c r="K13" s="117" t="str">
        <f t="shared" si="0"/>
        <v>-</v>
      </c>
      <c r="L13" s="76"/>
      <c r="P13" s="22"/>
    </row>
    <row r="14" spans="1:16" ht="27.95" customHeight="1" thickBot="1">
      <c r="A14" s="174" t="s">
        <v>92</v>
      </c>
      <c r="B14" s="175"/>
      <c r="C14" s="176"/>
      <c r="D14" s="175"/>
      <c r="E14" s="177"/>
      <c r="F14" s="178" t="s">
        <v>149</v>
      </c>
      <c r="G14" s="179"/>
      <c r="H14" s="179"/>
      <c r="I14" s="179"/>
      <c r="J14" s="179"/>
      <c r="K14" s="117" t="str">
        <f t="shared" ref="K14" si="1">IF(G14=0,"-",+(J14-G14)/G14*100)</f>
        <v>-</v>
      </c>
      <c r="L14" s="147"/>
      <c r="P14" s="22"/>
    </row>
    <row r="15" spans="1:16" ht="9.9499999999999993" customHeight="1">
      <c r="A15" s="157"/>
      <c r="B15" s="149"/>
      <c r="C15" s="149"/>
      <c r="D15" s="149"/>
      <c r="E15" s="149"/>
      <c r="F15" s="149"/>
      <c r="G15" s="158"/>
      <c r="H15" s="158"/>
      <c r="I15" s="158"/>
      <c r="J15" s="158"/>
      <c r="K15" s="158"/>
      <c r="L15" s="159"/>
    </row>
    <row r="16" spans="1:16" ht="9.9499999999999993" hidden="1" customHeight="1" thickBot="1">
      <c r="A16" s="154"/>
      <c r="B16" s="155"/>
      <c r="C16" s="155"/>
      <c r="D16" s="155"/>
      <c r="E16" s="155"/>
      <c r="F16" s="155"/>
      <c r="G16" s="146"/>
      <c r="H16" s="146"/>
      <c r="I16" s="146"/>
      <c r="J16" s="146"/>
      <c r="K16" s="146"/>
      <c r="L16" s="156"/>
    </row>
    <row r="17" spans="1:12" ht="30" hidden="1" customHeight="1" thickBot="1">
      <c r="A17" s="148" t="s">
        <v>77</v>
      </c>
      <c r="B17" s="149"/>
      <c r="C17" s="149"/>
      <c r="D17" s="149"/>
      <c r="E17" s="149" t="s">
        <v>78</v>
      </c>
      <c r="F17" s="150"/>
      <c r="G17" s="151" t="e">
        <f>+#REF!-#REF!</f>
        <v>#REF!</v>
      </c>
      <c r="H17" s="151" t="e">
        <f>+#REF!-#REF!</f>
        <v>#REF!</v>
      </c>
      <c r="I17" s="151" t="e">
        <f>+#REF!-#REF!</f>
        <v>#REF!</v>
      </c>
      <c r="J17" s="151" t="e">
        <f>+#REF!-#REF!</f>
        <v>#REF!</v>
      </c>
      <c r="K17" s="151" t="e">
        <f t="shared" ref="K17" si="2">IF(G17=0,"-",+(J17-G17)/G17*100)</f>
        <v>#REF!</v>
      </c>
      <c r="L17" s="152"/>
    </row>
    <row r="18" spans="1:12" ht="15" customHeight="1">
      <c r="A18" s="114" t="s">
        <v>129</v>
      </c>
      <c r="B18" s="153"/>
      <c r="C18" s="153"/>
      <c r="D18" s="153"/>
      <c r="E18" s="153"/>
      <c r="F18" s="153"/>
      <c r="G18" s="153"/>
      <c r="H18" s="153"/>
      <c r="I18" s="153"/>
      <c r="J18" s="153"/>
      <c r="K18" s="153"/>
      <c r="L18" s="153"/>
    </row>
    <row r="19" spans="1:12" ht="15" customHeight="1">
      <c r="A19" s="114" t="s">
        <v>93</v>
      </c>
      <c r="B19" s="153"/>
      <c r="C19" s="153"/>
      <c r="D19" s="153"/>
      <c r="E19" s="153"/>
      <c r="F19" s="153"/>
      <c r="G19" s="153"/>
      <c r="H19" s="153"/>
      <c r="I19" s="153"/>
      <c r="J19" s="153"/>
      <c r="K19" s="153"/>
      <c r="L19" s="153"/>
    </row>
    <row r="20" spans="1:12" ht="15" customHeight="1">
      <c r="A20" s="114" t="s">
        <v>94</v>
      </c>
      <c r="B20" s="153"/>
      <c r="C20" s="153"/>
      <c r="D20" s="153"/>
      <c r="E20" s="153"/>
      <c r="F20" s="153"/>
      <c r="G20" s="153"/>
      <c r="H20" s="153"/>
      <c r="I20" s="153"/>
      <c r="J20" s="153"/>
      <c r="K20" s="153"/>
      <c r="L20" s="153"/>
    </row>
    <row r="21" spans="1:12" ht="15" customHeight="1">
      <c r="A21" s="114"/>
      <c r="B21" s="153"/>
      <c r="C21" s="153"/>
      <c r="D21" s="153"/>
      <c r="E21" s="153"/>
      <c r="F21" s="153"/>
      <c r="G21" s="153"/>
      <c r="H21" s="153"/>
      <c r="I21" s="153"/>
      <c r="J21" s="153"/>
      <c r="K21" s="153"/>
      <c r="L21" s="153"/>
    </row>
    <row r="22" spans="1:12" ht="18" customHeight="1">
      <c r="A22" s="25"/>
    </row>
  </sheetData>
  <mergeCells count="8">
    <mergeCell ref="B11:E11"/>
    <mergeCell ref="B12:E12"/>
    <mergeCell ref="B13:E13"/>
    <mergeCell ref="B9:E9"/>
    <mergeCell ref="L3:L5"/>
    <mergeCell ref="B7:E7"/>
    <mergeCell ref="B8:E8"/>
    <mergeCell ref="B10:E10"/>
  </mergeCells>
  <phoneticPr fontId="1"/>
  <pageMargins left="0.70866141732283472" right="0.70866141732283472" top="0.74803149606299213" bottom="0.74803149606299213" header="0.31496062992125984" footer="0.31496062992125984"/>
  <pageSetup paperSize="9"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2"/>
  <sheetViews>
    <sheetView view="pageBreakPreview" zoomScale="80" zoomScaleNormal="100" zoomScaleSheetLayoutView="80" workbookViewId="0">
      <selection activeCell="I6" sqref="I6"/>
    </sheetView>
  </sheetViews>
  <sheetFormatPr defaultRowHeight="13.5"/>
  <cols>
    <col min="1" max="1" width="19.125" bestFit="1" customWidth="1"/>
    <col min="2" max="2" width="14.375" customWidth="1"/>
    <col min="3" max="5" width="9.25" bestFit="1" customWidth="1"/>
    <col min="7" max="7" width="19.125" customWidth="1"/>
    <col min="8" max="8" width="15" customWidth="1"/>
    <col min="9" max="10" width="9.25" bestFit="1" customWidth="1"/>
    <col min="11" max="11" width="9.25" customWidth="1"/>
  </cols>
  <sheetData>
    <row r="1" spans="1:11">
      <c r="A1" t="s">
        <v>158</v>
      </c>
      <c r="G1" t="s">
        <v>159</v>
      </c>
    </row>
    <row r="2" spans="1:11">
      <c r="A2" s="189" t="s">
        <v>160</v>
      </c>
      <c r="B2" s="203" t="s">
        <v>175</v>
      </c>
      <c r="C2" s="204" t="s">
        <v>176</v>
      </c>
      <c r="D2" s="204" t="s">
        <v>177</v>
      </c>
      <c r="E2" s="204" t="s">
        <v>178</v>
      </c>
      <c r="G2" s="189" t="s">
        <v>160</v>
      </c>
      <c r="H2" s="203" t="s">
        <v>175</v>
      </c>
      <c r="I2" s="204" t="s">
        <v>176</v>
      </c>
      <c r="J2" s="204" t="s">
        <v>177</v>
      </c>
      <c r="K2" s="204" t="s">
        <v>178</v>
      </c>
    </row>
    <row r="3" spans="1:11">
      <c r="A3" s="190" t="s">
        <v>15</v>
      </c>
      <c r="B3" s="191"/>
      <c r="C3" s="191"/>
      <c r="D3" s="191"/>
      <c r="E3" s="191"/>
      <c r="G3" s="190" t="s">
        <v>99</v>
      </c>
      <c r="H3" s="191"/>
      <c r="I3" s="191"/>
      <c r="J3" s="191"/>
      <c r="K3" s="191"/>
    </row>
    <row r="4" spans="1:11">
      <c r="A4" s="190" t="s">
        <v>161</v>
      </c>
      <c r="B4" s="191"/>
      <c r="C4" s="191"/>
      <c r="D4" s="191"/>
      <c r="E4" s="191"/>
      <c r="G4" s="190" t="s">
        <v>20</v>
      </c>
      <c r="H4" s="191"/>
      <c r="I4" s="191"/>
      <c r="J4" s="191"/>
      <c r="K4" s="191"/>
    </row>
    <row r="5" spans="1:11">
      <c r="A5" s="190" t="s">
        <v>97</v>
      </c>
      <c r="B5" s="191"/>
      <c r="C5" s="191"/>
      <c r="D5" s="191"/>
      <c r="E5" s="191"/>
      <c r="G5" s="190" t="s">
        <v>18</v>
      </c>
      <c r="H5" s="191"/>
      <c r="I5" s="191"/>
      <c r="J5" s="191"/>
      <c r="K5" s="191"/>
    </row>
    <row r="6" spans="1:11">
      <c r="A6" s="190" t="s">
        <v>16</v>
      </c>
      <c r="B6" s="191"/>
      <c r="C6" s="191"/>
      <c r="D6" s="191"/>
      <c r="E6" s="191"/>
      <c r="G6" s="190"/>
      <c r="H6" s="191"/>
      <c r="I6" s="191"/>
      <c r="J6" s="191"/>
      <c r="K6" s="191"/>
    </row>
    <row r="7" spans="1:11">
      <c r="A7" s="190" t="s">
        <v>98</v>
      </c>
      <c r="B7" s="191"/>
      <c r="C7" s="191"/>
      <c r="D7" s="191"/>
      <c r="E7" s="191"/>
      <c r="G7" s="190"/>
      <c r="H7" s="191"/>
      <c r="I7" s="191"/>
      <c r="J7" s="191"/>
      <c r="K7" s="191"/>
    </row>
    <row r="8" spans="1:11">
      <c r="A8" s="190" t="s">
        <v>19</v>
      </c>
      <c r="B8" s="191"/>
      <c r="C8" s="191"/>
      <c r="D8" s="191"/>
      <c r="E8" s="191"/>
      <c r="G8" s="190"/>
      <c r="H8" s="191"/>
      <c r="I8" s="191"/>
      <c r="J8" s="191"/>
      <c r="K8" s="191"/>
    </row>
    <row r="9" spans="1:11">
      <c r="A9" s="190" t="s">
        <v>99</v>
      </c>
      <c r="B9" s="191"/>
      <c r="C9" s="191"/>
      <c r="D9" s="191"/>
      <c r="E9" s="191"/>
      <c r="G9" s="190"/>
      <c r="H9" s="191"/>
      <c r="I9" s="191"/>
      <c r="J9" s="191"/>
      <c r="K9" s="191"/>
    </row>
    <row r="10" spans="1:11">
      <c r="A10" s="190" t="s">
        <v>17</v>
      </c>
      <c r="B10" s="191"/>
      <c r="C10" s="191"/>
      <c r="D10" s="191"/>
      <c r="E10" s="191"/>
      <c r="G10" s="190"/>
      <c r="H10" s="191"/>
      <c r="I10" s="191"/>
      <c r="J10" s="191"/>
      <c r="K10" s="191"/>
    </row>
    <row r="11" spans="1:11">
      <c r="A11" s="190" t="s">
        <v>20</v>
      </c>
      <c r="B11" s="191"/>
      <c r="C11" s="191"/>
      <c r="D11" s="191"/>
      <c r="E11" s="191"/>
      <c r="G11" s="190"/>
      <c r="H11" s="191"/>
      <c r="I11" s="191"/>
      <c r="J11" s="191"/>
      <c r="K11" s="191"/>
    </row>
    <row r="12" spans="1:11">
      <c r="A12" s="190" t="s">
        <v>18</v>
      </c>
      <c r="B12" s="191"/>
      <c r="C12" s="191"/>
      <c r="D12" s="191"/>
      <c r="E12" s="191"/>
      <c r="G12" s="190"/>
      <c r="H12" s="191"/>
      <c r="I12" s="191"/>
      <c r="J12" s="191"/>
      <c r="K12" s="191"/>
    </row>
    <row r="13" spans="1:11">
      <c r="A13" s="190" t="s">
        <v>64</v>
      </c>
      <c r="B13" s="191"/>
      <c r="C13" s="191"/>
      <c r="D13" s="191"/>
      <c r="E13" s="191"/>
      <c r="G13" s="190"/>
      <c r="H13" s="191"/>
      <c r="I13" s="191"/>
      <c r="J13" s="191"/>
      <c r="K13" s="191"/>
    </row>
    <row r="14" spans="1:11">
      <c r="A14" s="190" t="s">
        <v>22</v>
      </c>
      <c r="B14" s="191"/>
      <c r="C14" s="191"/>
      <c r="D14" s="191"/>
      <c r="E14" s="191"/>
      <c r="G14" s="190"/>
      <c r="H14" s="191"/>
      <c r="I14" s="191"/>
      <c r="J14" s="191"/>
      <c r="K14" s="191"/>
    </row>
    <row r="15" spans="1:11">
      <c r="A15" s="190" t="s">
        <v>11</v>
      </c>
      <c r="B15" s="191"/>
      <c r="C15" s="191"/>
      <c r="D15" s="191"/>
      <c r="E15" s="191"/>
      <c r="G15" s="190"/>
      <c r="H15" s="191"/>
      <c r="I15" s="191"/>
      <c r="J15" s="191"/>
      <c r="K15" s="191"/>
    </row>
    <row r="16" spans="1:11">
      <c r="A16" s="190" t="s">
        <v>57</v>
      </c>
      <c r="B16" s="191"/>
      <c r="C16" s="191"/>
      <c r="D16" s="191"/>
      <c r="E16" s="191"/>
      <c r="G16" s="190"/>
      <c r="H16" s="191"/>
      <c r="I16" s="191"/>
      <c r="J16" s="191"/>
      <c r="K16" s="191"/>
    </row>
    <row r="17" spans="1:11">
      <c r="A17" s="190" t="s">
        <v>65</v>
      </c>
      <c r="B17" s="191"/>
      <c r="C17" s="191"/>
      <c r="D17" s="191"/>
      <c r="E17" s="191"/>
      <c r="G17" s="190"/>
      <c r="H17" s="191"/>
      <c r="I17" s="191"/>
      <c r="J17" s="191"/>
      <c r="K17" s="191"/>
    </row>
    <row r="18" spans="1:11">
      <c r="A18" s="190" t="s">
        <v>100</v>
      </c>
      <c r="B18" s="191"/>
      <c r="C18" s="191"/>
      <c r="D18" s="191"/>
      <c r="E18" s="191"/>
      <c r="G18" s="190"/>
      <c r="H18" s="191"/>
      <c r="I18" s="191"/>
      <c r="J18" s="191"/>
      <c r="K18" s="191"/>
    </row>
    <row r="19" spans="1:11">
      <c r="A19" s="190" t="s">
        <v>21</v>
      </c>
      <c r="B19" s="191"/>
      <c r="C19" s="191"/>
      <c r="D19" s="191"/>
      <c r="E19" s="191"/>
      <c r="G19" s="190"/>
      <c r="H19" s="191"/>
      <c r="I19" s="191"/>
      <c r="J19" s="191"/>
      <c r="K19" s="191"/>
    </row>
    <row r="20" spans="1:11">
      <c r="A20" s="190" t="s">
        <v>23</v>
      </c>
      <c r="B20" s="191"/>
      <c r="C20" s="191"/>
      <c r="D20" s="191"/>
      <c r="E20" s="191"/>
      <c r="G20" s="190"/>
      <c r="H20" s="191"/>
      <c r="I20" s="191"/>
      <c r="J20" s="191"/>
      <c r="K20" s="191"/>
    </row>
    <row r="21" spans="1:11">
      <c r="A21" s="190" t="s">
        <v>162</v>
      </c>
      <c r="B21" s="191"/>
      <c r="C21" s="191"/>
      <c r="D21" s="191"/>
      <c r="E21" s="191"/>
      <c r="G21" s="190"/>
      <c r="H21" s="191"/>
      <c r="I21" s="191"/>
      <c r="J21" s="191"/>
      <c r="K21" s="191"/>
    </row>
    <row r="22" spans="1:11">
      <c r="A22" s="190" t="s">
        <v>163</v>
      </c>
      <c r="B22" s="191"/>
      <c r="C22" s="191"/>
      <c r="D22" s="191"/>
      <c r="E22" s="191"/>
      <c r="G22" s="190"/>
      <c r="H22" s="191"/>
      <c r="I22" s="191"/>
      <c r="J22" s="191"/>
      <c r="K22" s="191"/>
    </row>
    <row r="23" spans="1:11">
      <c r="A23" s="190" t="s">
        <v>164</v>
      </c>
      <c r="B23" s="191"/>
      <c r="C23" s="191"/>
      <c r="D23" s="191"/>
      <c r="E23" s="191"/>
      <c r="G23" s="190"/>
      <c r="H23" s="191"/>
      <c r="I23" s="191"/>
      <c r="J23" s="191"/>
      <c r="K23" s="191"/>
    </row>
    <row r="24" spans="1:11">
      <c r="A24" s="190" t="s">
        <v>165</v>
      </c>
      <c r="B24" s="191"/>
      <c r="C24" s="191"/>
      <c r="D24" s="191"/>
      <c r="E24" s="191"/>
      <c r="G24" s="190"/>
      <c r="H24" s="191"/>
      <c r="I24" s="191"/>
      <c r="J24" s="191"/>
      <c r="K24" s="191"/>
    </row>
    <row r="25" spans="1:11" ht="14.25" thickBot="1">
      <c r="A25" s="192" t="s">
        <v>102</v>
      </c>
      <c r="B25" s="193"/>
      <c r="C25" s="193"/>
      <c r="D25" s="193"/>
      <c r="E25" s="193"/>
      <c r="G25" s="192"/>
      <c r="H25" s="193"/>
      <c r="I25" s="193"/>
      <c r="J25" s="193"/>
      <c r="K25" s="193"/>
    </row>
    <row r="26" spans="1:11" ht="14.25" thickTop="1">
      <c r="A26" s="194" t="s">
        <v>166</v>
      </c>
      <c r="B26" s="195">
        <f>SUM(B3:B25)</f>
        <v>0</v>
      </c>
      <c r="C26" s="195">
        <f t="shared" ref="C26:E26" si="0">SUM(C3:C25)</f>
        <v>0</v>
      </c>
      <c r="D26" s="195">
        <f t="shared" si="0"/>
        <v>0</v>
      </c>
      <c r="E26" s="195">
        <f t="shared" si="0"/>
        <v>0</v>
      </c>
      <c r="G26" s="194" t="s">
        <v>166</v>
      </c>
      <c r="H26" s="195">
        <f>SUM(H3:H25)</f>
        <v>0</v>
      </c>
      <c r="I26" s="195">
        <f t="shared" ref="I26:K26" si="1">SUM(I3:I25)</f>
        <v>0</v>
      </c>
      <c r="J26" s="195">
        <f t="shared" si="1"/>
        <v>0</v>
      </c>
      <c r="K26" s="195">
        <f t="shared" si="1"/>
        <v>0</v>
      </c>
    </row>
    <row r="27" spans="1:11">
      <c r="B27" s="196"/>
      <c r="C27" s="196"/>
      <c r="D27" s="196"/>
      <c r="E27" s="196"/>
      <c r="H27" s="196"/>
      <c r="I27" s="196"/>
      <c r="J27" s="196"/>
      <c r="K27" s="196"/>
    </row>
    <row r="28" spans="1:11">
      <c r="A28" s="190" t="s">
        <v>167</v>
      </c>
      <c r="B28" s="191">
        <f>販売計画!D51</f>
        <v>0</v>
      </c>
      <c r="C28" s="191">
        <f>販売計画!F51</f>
        <v>0</v>
      </c>
      <c r="D28" s="191">
        <f>販売計画!H51</f>
        <v>0</v>
      </c>
      <c r="E28" s="191">
        <f>販売計画!J51</f>
        <v>0</v>
      </c>
      <c r="G28" s="190" t="s">
        <v>167</v>
      </c>
      <c r="H28" s="191">
        <f>販売計画!D51</f>
        <v>0</v>
      </c>
      <c r="I28" s="191">
        <f>販売計画!F51</f>
        <v>0</v>
      </c>
      <c r="J28" s="191">
        <f>販売計画!H51</f>
        <v>0</v>
      </c>
      <c r="K28" s="191">
        <f>販売計画!J51</f>
        <v>0</v>
      </c>
    </row>
    <row r="29" spans="1:11" ht="14.25" thickBot="1">
      <c r="B29" s="196"/>
      <c r="C29" s="196"/>
      <c r="D29" s="196"/>
      <c r="E29" s="196"/>
      <c r="H29" s="196"/>
      <c r="I29" s="196"/>
      <c r="J29" s="196"/>
      <c r="K29" s="196"/>
    </row>
    <row r="30" spans="1:11" ht="14.25" thickBot="1">
      <c r="A30" s="197" t="s">
        <v>168</v>
      </c>
      <c r="B30" s="198" t="e">
        <f>ROUNDDOWN(B26/B28*10,0)</f>
        <v>#DIV/0!</v>
      </c>
      <c r="C30" s="198" t="e">
        <f t="shared" ref="C30:E30" si="2">ROUNDDOWN(C26/C28*10,0)</f>
        <v>#DIV/0!</v>
      </c>
      <c r="D30" s="198" t="e">
        <f t="shared" si="2"/>
        <v>#DIV/0!</v>
      </c>
      <c r="E30" s="199" t="e">
        <f t="shared" si="2"/>
        <v>#DIV/0!</v>
      </c>
      <c r="G30" s="197" t="s">
        <v>168</v>
      </c>
      <c r="H30" s="198" t="e">
        <f>ROUNDDOWN(H26/H28*10,0)</f>
        <v>#DIV/0!</v>
      </c>
      <c r="I30" s="198" t="e">
        <f t="shared" ref="I30:K30" si="3">ROUNDDOWN(I26/I28*10,0)</f>
        <v>#DIV/0!</v>
      </c>
      <c r="J30" s="198" t="e">
        <f t="shared" si="3"/>
        <v>#DIV/0!</v>
      </c>
      <c r="K30" s="199" t="e">
        <f t="shared" si="3"/>
        <v>#DIV/0!</v>
      </c>
    </row>
    <row r="32" spans="1:11">
      <c r="D32" s="125" t="s">
        <v>169</v>
      </c>
      <c r="E32" s="200" t="e">
        <f>(E30-B30)/B30</f>
        <v>#DIV/0!</v>
      </c>
      <c r="J32" s="125" t="s">
        <v>169</v>
      </c>
      <c r="K32" s="200" t="e">
        <f>(K30-H30)/H30</f>
        <v>#DIV/0!</v>
      </c>
    </row>
  </sheetData>
  <phoneticPr fontId="1"/>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tabSelected="1" workbookViewId="0">
      <selection activeCell="A17" sqref="A17"/>
    </sheetView>
  </sheetViews>
  <sheetFormatPr defaultRowHeight="13.5"/>
  <sheetData>
    <row r="1" spans="1:1" ht="20.100000000000001" customHeight="1">
      <c r="A1" t="s">
        <v>133</v>
      </c>
    </row>
    <row r="2" spans="1:1" ht="20.100000000000001" customHeight="1">
      <c r="A2" t="s">
        <v>130</v>
      </c>
    </row>
    <row r="3" spans="1:1" ht="20.100000000000001" customHeight="1">
      <c r="A3" t="s">
        <v>134</v>
      </c>
    </row>
    <row r="4" spans="1:1" ht="20.100000000000001" customHeight="1">
      <c r="A4" t="s">
        <v>131</v>
      </c>
    </row>
    <row r="5" spans="1:1" ht="20.100000000000001" customHeight="1">
      <c r="A5" t="s">
        <v>132</v>
      </c>
    </row>
    <row r="6" spans="1:1" ht="20.100000000000001" customHeight="1">
      <c r="A6" t="s">
        <v>135</v>
      </c>
    </row>
    <row r="7" spans="1:1" ht="20.100000000000001" customHeight="1">
      <c r="A7" t="s">
        <v>139</v>
      </c>
    </row>
    <row r="8" spans="1:1" ht="20.100000000000001" customHeight="1">
      <c r="A8" t="s">
        <v>140</v>
      </c>
    </row>
    <row r="9" spans="1:1" ht="20.100000000000001" customHeight="1">
      <c r="A9" t="s">
        <v>141</v>
      </c>
    </row>
    <row r="10" spans="1:1" ht="20.100000000000001" customHeight="1"/>
    <row r="11" spans="1:1" ht="20.100000000000001" customHeight="1">
      <c r="A11" t="s">
        <v>136</v>
      </c>
    </row>
    <row r="12" spans="1:1" ht="20.100000000000001" customHeight="1">
      <c r="A12" t="s">
        <v>137</v>
      </c>
    </row>
    <row r="13" spans="1:1" ht="20.100000000000001" customHeight="1">
      <c r="A13" t="s">
        <v>138</v>
      </c>
    </row>
    <row r="14" spans="1:1" ht="20.100000000000001" customHeight="1">
      <c r="A14" t="s">
        <v>142</v>
      </c>
    </row>
    <row r="15" spans="1:1" ht="20.100000000000001" customHeight="1">
      <c r="A15" t="s">
        <v>143</v>
      </c>
    </row>
    <row r="16" spans="1:1" ht="20.100000000000001" customHeight="1">
      <c r="A16" t="s">
        <v>144</v>
      </c>
    </row>
    <row r="17" spans="1:1" ht="20.100000000000001" customHeight="1">
      <c r="A17" t="s">
        <v>146</v>
      </c>
    </row>
    <row r="18" spans="1:1" ht="20.100000000000001" customHeight="1"/>
    <row r="19" spans="1:1" ht="20.100000000000001" customHeight="1">
      <c r="A19" t="s">
        <v>147</v>
      </c>
    </row>
    <row r="20" spans="1:1" ht="20.100000000000001" customHeight="1">
      <c r="A20" t="s">
        <v>148</v>
      </c>
    </row>
    <row r="21" spans="1:1" ht="20.100000000000001" customHeight="1"/>
    <row r="22" spans="1:1" ht="20.100000000000001" customHeight="1"/>
    <row r="23" spans="1:1" ht="20.100000000000001" customHeight="1"/>
    <row r="24" spans="1:1" ht="20.100000000000001" customHeight="1"/>
    <row r="25" spans="1:1" ht="20.100000000000001" customHeight="1"/>
    <row r="26" spans="1:1" ht="20.100000000000001" customHeight="1"/>
    <row r="27" spans="1:1" ht="20.100000000000001" customHeight="1"/>
    <row r="28" spans="1:1" ht="20.100000000000001" customHeight="1"/>
    <row r="29" spans="1:1" ht="20.100000000000001" customHeight="1"/>
    <row r="30" spans="1:1" ht="20.100000000000001" customHeight="1"/>
    <row r="31" spans="1:1" ht="20.100000000000001" customHeight="1"/>
    <row r="32" spans="1:1" ht="20.100000000000001" customHeight="1"/>
    <row r="33" ht="20.100000000000001" customHeight="1"/>
    <row r="34" ht="20.100000000000001" customHeight="1"/>
    <row r="35" ht="20.100000000000001" customHeight="1"/>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付加価値額計画（個人）</vt:lpstr>
      <vt:lpstr>販売計画</vt:lpstr>
      <vt:lpstr>雑収入明細</vt:lpstr>
      <vt:lpstr>経営コスト</vt:lpstr>
      <vt:lpstr>（参考）Ｒ４当初でチェックした事項</vt:lpstr>
      <vt:lpstr>雑収入明細!Print_Area</vt:lpstr>
      <vt:lpstr>販売計画!Print_Area</vt:lpstr>
      <vt:lpstr>'付加価値額計画（個人）'!Print_Area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中国四国農政局</dc:creator>
  <cp:lastModifiedBy>Windows ユーザー</cp:lastModifiedBy>
  <cp:lastPrinted>2024-02-05T07:24:23Z</cp:lastPrinted>
  <dcterms:created xsi:type="dcterms:W3CDTF">2007-04-09T04:49:51Z</dcterms:created>
  <dcterms:modified xsi:type="dcterms:W3CDTF">2024-02-05T07:24:26Z</dcterms:modified>
</cp:coreProperties>
</file>